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<sst xmlns="http://schemas.openxmlformats.org/spreadsheetml/2006/main" count="704" uniqueCount="366">
  <si>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</si>
  <si>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</si>
  <si>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</si>
  <si>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</si>
  <si>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</si>
  <si>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</si>
  <si>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</si>
  <si>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</si>
  <si>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</si>
  <si>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</si>
  <si>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</si>
  <si>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</si>
  <si>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</si>
  <si>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</si>
  <si>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</si>
  <si>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</si>
  <si>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</si>
  <si>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</si>
  <si>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</si>
  <si>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</si>
  <si>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</si>
  <si>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</si>
  <si>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</si>
  <si>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</si>
  <si>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</si>
  <si>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</si>
  <si>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</si>
  <si>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</si>
  <si>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</si>
  <si>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</si>
  <si>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</si>
  <si>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</si>
  <si>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</si>
  <si>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</si>
  <si>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</si>
  <si>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</si>
  <si>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</si>
  <si>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</si>
  <si>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</si>
  <si>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</si>
  <si>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</si>
  <si>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</si>
  <si>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</si>
  <si>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</si>
  <si>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</si>
  <si>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</si>
  <si>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</si>
  <si>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</si>
  <si>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</si>
  <si>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</si>
  <si>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</si>
  <si>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</si>
  <si>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</si>
  <si>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</si>
  <si>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</si>
  <si>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</si>
  <si>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</si>
  <si>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</si>
  <si>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</si>
  <si>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</si>
  <si>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</si>
  <si>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</si>
  <si>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</si>
  <si>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</si>
  <si>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</si>
  <si>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</si>
  <si>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</si>
  <si>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</si>
  <si>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</si>
  <si>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</si>
  <si>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</si>
  <si>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</si>
  <si>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</si>
  <si>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</si>
  <si>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</si>
  <si>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</si>
  <si>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</si>
  <si>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</si>
  <si>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</si>
  <si>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</si>
  <si>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</si>
  <si>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</si>
  <si>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</si>
  <si>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</si>
  <si>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</si>
  <si>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</si>
  <si>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</si>
  <si>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</si>
  <si>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</si>
  <si>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</si>
  <si>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</si>
  <si>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</si>
  <si>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</si>
  <si>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</si>
  <si>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</si>
  <si>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</si>
  <si>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</si>
  <si>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</si>
  <si>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</si>
  <si>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</si>
  <si>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</si>
  <si>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</si>
  <si>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</si>
  <si>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</si>
  <si>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</si>
  <si>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</si>
  <si>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</si>
  <si>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</si>
  <si>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</si>
  <si>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</si>
  <si>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</si>
  <si>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</si>
  <si>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</si>
  <si>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</si>
  <si>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</si>
  <si>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</si>
  <si>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</si>
  <si>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</si>
  <si>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</si>
  <si>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</si>
  <si>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</si>
  <si>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</si>
  <si>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</si>
  <si>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</si>
  <si>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</si>
  <si>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</si>
  <si>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</si>
  <si>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</si>
  <si>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</si>
  <si>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</si>
  <si>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</si>
  <si>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</si>
  <si>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</si>
  <si>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</si>
  <si>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</si>
  <si>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</si>
  <si>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</si>
  <si>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</si>
  <si>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</si>
  <si>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</si>
  <si>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</si>
  <si>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</si>
  <si>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</si>
  <si>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</si>
  <si>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</si>
  <si>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</si>
  <si>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</si>
  <si>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</si>
  <si>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</si>
  <si>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</si>
  <si>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</si>
  <si>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</si>
  <si>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</si>
  <si>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</si>
  <si>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</si>
  <si>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</si>
  <si>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</si>
  <si>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</si>
  <si>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</si>
  <si>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</si>
  <si>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</si>
  <si>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</si>
  <si>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</si>
  <si>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</si>
  <si>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</si>
  <si>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</si>
  <si>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</si>
  <si>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</si>
  <si>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</si>
  <si>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</si>
  <si>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</si>
  <si>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</si>
  <si>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</si>
  <si>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</si>
  <si>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</si>
  <si>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</si>
  <si>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</si>
  <si>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</si>
  <si>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</si>
  <si>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</si>
  <si>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</si>
  <si>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</si>
  <si>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</si>
  <si>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</si>
  <si>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</si>
  <si>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</si>
  <si>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</si>
  <si>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</si>
  <si>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</si>
  <si>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</si>
  <si>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</si>
  <si>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</si>
  <si>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</si>
  <si>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</si>
  <si>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</si>
  <si>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</si>
  <si>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</si>
  <si>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</si>
  <si>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</si>
  <si>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</si>
  <si>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</si>
  <si>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</si>
  <si>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</si>
  <si>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</si>
  <si>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</si>
  <si>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</si>
  <si>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</si>
  <si>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</si>
  <si>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</si>
  <si>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</si>
  <si>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</si>
  <si>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</si>
  <si>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</si>
  <si>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</si>
  <si>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</si>
  <si>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</si>
  <si>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</si>
  <si>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</si>
  <si>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</si>
  <si>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</si>
  <si>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</si>
  <si>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</si>
  <si>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</si>
  <si>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</si>
  <si>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</si>
  <si>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</si>
  <si>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</si>
  <si>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</si>
  <si>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</si>
  <si>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</si>
  <si>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</si>
  <si>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</si>
  <si>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</si>
  <si>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</si>
  <si>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</si>
  <si>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</si>
  <si>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</si>
  <si>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</si>
  <si>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</si>
  <si>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</si>
  <si>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</si>
  <si>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</si>
  <si>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</si>
  <si>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</si>
  <si>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</si>
  <si>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</si>
  <si>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</si>
  <si>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</si>
  <si>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</si>
  <si>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</si>
  <si>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</si>
  <si>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</si>
  <si>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</si>
  <si>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</si>
  <si>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</si>
  <si>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</si>
  <si>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</si>
  <si>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</si>
  <si>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</si>
  <si>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</si>
  <si>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</si>
  <si>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</si>
  <si>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</si>
  <si>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</si>
  <si>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</si>
  <si>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</si>
  <si>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</si>
  <si>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</si>
  <si>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</si>
  <si>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</si>
  <si>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</si>
  <si>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</si>
  <si>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</si>
  <si>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</si>
  <si>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</si>
  <si>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</si>
  <si>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</si>
  <si>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</si>
  <si>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</si>
  <si>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</si>
  <si>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</si>
  <si>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</si>
  <si>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</si>
  <si>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</si>
  <si>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</si>
  <si>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</si>
  <si>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</si>
  <si>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</si>
  <si>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</si>
  <si>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</si>
  <si>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</si>
  <si>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</si>
  <si>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</si>
  <si>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</si>
  <si>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</si>
  <si>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</si>
  <si>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</si>
  <si>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</si>
  <si>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</si>
  <si>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</si>
  <si>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</si>
  <si>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</si>
  <si>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</si>
  <si>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</si>
  <si>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</si>
  <si>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</si>
  <si>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</si>
  <si>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</si>
  <si>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</si>
  <si>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</si>
  <si>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</si>
  <si>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</si>
  <si>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</si>
  <si>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</si>
  <si>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</si>
  <si>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</si>
  <si>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</si>
  <si>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</si>
  <si>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</si>
  <si>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</si>
  <si>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</si>
  <si>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</si>
  <si>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</si>
  <si>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</si>
  <si>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</si>
  <si>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</si>
  <si>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</si>
  <si>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</si>
  <si>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</si>
  <si>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</si>
  <si>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</si>
  <si>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</si>
  <si>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</si>
  <si>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</si>
  <si>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</si>
  <si>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</si>
  <si>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</si>
  <si>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</si>
  <si>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</si>
  <si>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</si>
  <si>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</si>
  <si>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</si>
  <si>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</si>
  <si>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</si>
  <si>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</si>
  <si>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</si>
  <si>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</si>
  <si>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</si>
  <si>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</si>
  <si>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</si>
  <si>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</si>
  <si>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</si>
  <si>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</si>
  <si>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</si>
  <si>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</si>
  <si>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</si>
  <si>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</si>
  <si>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</si>
  <si>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</si>
  <si>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</si>
  <si>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</si>
  <si>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</si>
  <si>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</si>
  <si>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</si>
  <si>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"13"  лютого  2021 р.</t>
  </si>
  <si>
    <r>
      <t>"</t>
    </r>
    <r>
      <rPr>
        <u val="single"/>
        <sz val="20"/>
        <rFont val="Arial Cyr"/>
        <family val="0"/>
      </rPr>
      <t xml:space="preserve">   12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</si>
</sst>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3.emf" /><Relationship Id="rId3" Type="http://schemas.openxmlformats.org/officeDocument/2006/relationships/image" Target="../media/image19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Relationship Id="rId6" Type="http://schemas.openxmlformats.org/officeDocument/2006/relationships/image" Target="../media/image1.emf" /><Relationship Id="rId7" Type="http://schemas.openxmlformats.org/officeDocument/2006/relationships/image" Target="../media/image24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17.emf" /><Relationship Id="rId12" Type="http://schemas.openxmlformats.org/officeDocument/2006/relationships/image" Target="../media/image35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20.emf" /><Relationship Id="rId19" Type="http://schemas.openxmlformats.org/officeDocument/2006/relationships/image" Target="../media/image29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Relationship Id="rId23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4"/>
      <c r="B1" s="145"/>
      <c r="C1" s="145"/>
      <c r="D1" s="145"/>
      <c r="E1" s="146"/>
      <c r="F1" s="147"/>
      <c r="G1" s="144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48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48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24"/>
      <c r="B4" s="124"/>
      <c r="C4" s="124"/>
      <c r="D4" s="124"/>
      <c r="E4" s="124"/>
      <c r="F4" s="14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26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9"/>
      <c r="B300" s="130"/>
      <c r="C300" s="130"/>
      <c r="D300" s="130"/>
      <c r="E300" s="131"/>
    </row>
    <row r="301" spans="1:5" ht="12.75">
      <c r="A301" s="132"/>
      <c r="B301" s="133"/>
      <c r="C301" s="133"/>
      <c r="D301" s="133"/>
      <c r="E301" s="134"/>
    </row>
    <row r="302" spans="1:5" ht="12.75">
      <c r="A302" s="135"/>
      <c r="B302" s="136"/>
      <c r="C302" s="136"/>
      <c r="D302" s="136"/>
      <c r="E302" s="137"/>
    </row>
    <row r="303" spans="1:5" ht="12.75">
      <c r="A303" s="125"/>
      <c r="B303" s="125"/>
      <c r="C303" s="125"/>
      <c r="D303" s="125"/>
      <c r="E303" s="125"/>
    </row>
    <row r="304" spans="1:5" ht="12.75">
      <c r="A304" s="125"/>
      <c r="B304" s="125"/>
      <c r="C304" s="125"/>
      <c r="D304" s="125"/>
      <c r="E304" s="125"/>
    </row>
    <row r="305" spans="1:5" ht="12.75">
      <c r="A305" s="125"/>
      <c r="B305" s="125"/>
      <c r="C305" s="125"/>
      <c r="D305" s="125"/>
      <c r="E305" s="125"/>
    </row>
    <row r="306" spans="1:5" ht="12.75">
      <c r="A306" s="127"/>
      <c r="B306" s="128"/>
      <c r="C306" s="128"/>
      <c r="D306" s="128"/>
      <c r="E306" s="128"/>
    </row>
    <row r="307" spans="1:5" ht="12.75">
      <c r="A307" s="128"/>
      <c r="B307" s="128"/>
      <c r="C307" s="128"/>
      <c r="D307" s="128"/>
      <c r="E307" s="128"/>
    </row>
    <row r="308" spans="1:5" ht="12.75">
      <c r="A308" s="128"/>
      <c r="B308" s="128"/>
      <c r="C308" s="128"/>
      <c r="D308" s="128"/>
      <c r="E308" s="128"/>
    </row>
    <row r="309" spans="1:5" ht="12.75">
      <c r="A309" s="125"/>
      <c r="B309" s="125"/>
      <c r="C309" s="125"/>
      <c r="D309" s="125"/>
      <c r="E309" s="125"/>
    </row>
    <row r="310" spans="1:5" ht="12.75">
      <c r="A310" s="125"/>
      <c r="B310" s="125"/>
      <c r="C310" s="125"/>
      <c r="D310" s="125"/>
      <c r="E310" s="125"/>
    </row>
    <row r="311" spans="1:5" ht="12.75">
      <c r="A311" s="125"/>
      <c r="B311" s="125"/>
      <c r="C311" s="125"/>
      <c r="D311" s="125"/>
      <c r="E311" s="125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25"/>
      <c r="B315" s="125"/>
      <c r="C315" s="125"/>
      <c r="D315" s="125"/>
      <c r="E315" s="125"/>
    </row>
    <row r="316" spans="1:5" ht="12.75">
      <c r="A316" s="125"/>
      <c r="B316" s="125"/>
      <c r="C316" s="125"/>
      <c r="D316" s="125"/>
      <c r="E316" s="125"/>
    </row>
    <row r="317" spans="1:5" ht="12.75">
      <c r="A317" s="125"/>
      <c r="B317" s="125"/>
      <c r="C317" s="125"/>
      <c r="D317" s="125"/>
      <c r="E317" s="125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25"/>
      <c r="B321" s="125"/>
      <c r="C321" s="125"/>
      <c r="D321" s="125"/>
      <c r="E321" s="125"/>
    </row>
    <row r="322" spans="1:5" ht="12.75">
      <c r="A322" s="125"/>
      <c r="B322" s="125"/>
      <c r="C322" s="125"/>
      <c r="D322" s="125"/>
      <c r="E322" s="125"/>
    </row>
    <row r="323" spans="1:5" ht="12.75">
      <c r="A323" s="125"/>
      <c r="B323" s="125"/>
      <c r="C323" s="125"/>
      <c r="D323" s="125"/>
      <c r="E323" s="125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25"/>
      <c r="B327" s="125"/>
      <c r="C327" s="125"/>
      <c r="D327" s="125"/>
      <c r="E327" s="125"/>
    </row>
    <row r="328" spans="1:5" ht="12.75">
      <c r="A328" s="125"/>
      <c r="B328" s="125"/>
      <c r="C328" s="125"/>
      <c r="D328" s="125"/>
      <c r="E328" s="125"/>
    </row>
    <row r="329" spans="1:5" ht="12.75">
      <c r="A329" s="125"/>
      <c r="B329" s="125"/>
      <c r="C329" s="125"/>
      <c r="D329" s="125"/>
      <c r="E329" s="125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25"/>
      <c r="B333" s="125"/>
      <c r="C333" s="125"/>
      <c r="D333" s="125"/>
      <c r="E333" s="125"/>
    </row>
    <row r="334" spans="1:5" ht="12.75">
      <c r="A334" s="125"/>
      <c r="B334" s="125"/>
      <c r="C334" s="125"/>
      <c r="D334" s="125"/>
      <c r="E334" s="125"/>
    </row>
    <row r="335" spans="1:5" ht="12.75">
      <c r="A335" s="125"/>
      <c r="B335" s="125"/>
      <c r="C335" s="125"/>
      <c r="D335" s="125"/>
      <c r="E335" s="125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25"/>
      <c r="B339" s="125"/>
      <c r="C339" s="125"/>
      <c r="D339" s="125"/>
      <c r="E339" s="125"/>
    </row>
    <row r="340" spans="1:5" ht="12.75">
      <c r="A340" s="125"/>
      <c r="B340" s="125"/>
      <c r="C340" s="125"/>
      <c r="D340" s="125"/>
      <c r="E340" s="125"/>
    </row>
    <row r="341" spans="1:5" ht="12.75">
      <c r="A341" s="125"/>
      <c r="B341" s="125"/>
      <c r="C341" s="125"/>
      <c r="D341" s="125"/>
      <c r="E341" s="125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25"/>
      <c r="B345" s="125"/>
      <c r="C345" s="125"/>
      <c r="D345" s="125"/>
      <c r="E345" s="125"/>
    </row>
    <row r="346" spans="1:5" ht="12.75">
      <c r="A346" s="125"/>
      <c r="B346" s="125"/>
      <c r="C346" s="125"/>
      <c r="D346" s="125"/>
      <c r="E346" s="125"/>
    </row>
    <row r="347" spans="1:5" ht="12.75">
      <c r="A347" s="125"/>
      <c r="B347" s="125"/>
      <c r="C347" s="125"/>
      <c r="D347" s="125"/>
      <c r="E347" s="125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25"/>
      <c r="B351" s="125"/>
      <c r="C351" s="125"/>
      <c r="D351" s="125"/>
      <c r="E351" s="125"/>
    </row>
    <row r="352" spans="1:5" ht="12.75">
      <c r="A352" s="125"/>
      <c r="B352" s="125"/>
      <c r="C352" s="125"/>
      <c r="D352" s="125"/>
      <c r="E352" s="125"/>
    </row>
    <row r="353" spans="1:5" ht="12.75">
      <c r="A353" s="125"/>
      <c r="B353" s="125"/>
      <c r="C353" s="125"/>
      <c r="D353" s="125"/>
      <c r="E353" s="125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25"/>
      <c r="B357" s="125"/>
      <c r="C357" s="125"/>
      <c r="D357" s="125"/>
      <c r="E357" s="125"/>
    </row>
    <row r="358" spans="1:5" ht="12.75">
      <c r="A358" s="125"/>
      <c r="B358" s="125"/>
      <c r="C358" s="125"/>
      <c r="D358" s="125"/>
      <c r="E358" s="125"/>
    </row>
    <row r="359" spans="1:5" ht="12.75">
      <c r="A359" s="125"/>
      <c r="B359" s="125"/>
      <c r="C359" s="125"/>
      <c r="D359" s="125"/>
      <c r="E359" s="125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25"/>
      <c r="B363" s="125"/>
      <c r="C363" s="125"/>
      <c r="D363" s="125"/>
      <c r="E363" s="125"/>
    </row>
    <row r="364" spans="1:5" ht="12.75">
      <c r="A364" s="125"/>
      <c r="B364" s="125"/>
      <c r="C364" s="125"/>
      <c r="D364" s="125"/>
      <c r="E364" s="125"/>
    </row>
    <row r="365" spans="1:5" ht="12.75">
      <c r="A365" s="125"/>
      <c r="B365" s="125"/>
      <c r="C365" s="125"/>
      <c r="D365" s="125"/>
      <c r="E365" s="125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25"/>
      <c r="B369" s="125"/>
      <c r="C369" s="125"/>
      <c r="D369" s="125"/>
      <c r="E369" s="125"/>
    </row>
    <row r="370" spans="1:5" ht="12.75">
      <c r="A370" s="125"/>
      <c r="B370" s="125"/>
      <c r="C370" s="125"/>
      <c r="D370" s="125"/>
      <c r="E370" s="125"/>
    </row>
    <row r="371" spans="1:5" ht="12.75">
      <c r="A371" s="125"/>
      <c r="B371" s="125"/>
      <c r="C371" s="125"/>
      <c r="D371" s="125"/>
      <c r="E371" s="125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25"/>
      <c r="B375" s="125"/>
      <c r="C375" s="125"/>
      <c r="D375" s="125"/>
      <c r="E375" s="125"/>
    </row>
    <row r="376" spans="1:5" ht="12.75">
      <c r="A376" s="125"/>
      <c r="B376" s="125"/>
      <c r="C376" s="125"/>
      <c r="D376" s="125"/>
      <c r="E376" s="125"/>
    </row>
    <row r="377" spans="1:5" ht="12.75">
      <c r="A377" s="125"/>
      <c r="B377" s="125"/>
      <c r="C377" s="125"/>
      <c r="D377" s="125"/>
      <c r="E377" s="125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25"/>
      <c r="B381" s="125"/>
      <c r="C381" s="125"/>
      <c r="D381" s="125"/>
      <c r="E381" s="125"/>
    </row>
    <row r="382" spans="1:5" ht="12.75">
      <c r="A382" s="125"/>
      <c r="B382" s="125"/>
      <c r="C382" s="125"/>
      <c r="D382" s="125"/>
      <c r="E382" s="125"/>
    </row>
    <row r="383" spans="1:5" ht="12.75">
      <c r="A383" s="125"/>
      <c r="B383" s="125"/>
      <c r="C383" s="125"/>
      <c r="D383" s="125"/>
      <c r="E383" s="125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25"/>
      <c r="B387" s="125"/>
      <c r="C387" s="125"/>
      <c r="D387" s="125"/>
      <c r="E387" s="125"/>
    </row>
    <row r="388" spans="1:5" ht="12.75">
      <c r="A388" s="125"/>
      <c r="B388" s="125"/>
      <c r="C388" s="125"/>
      <c r="D388" s="125"/>
      <c r="E388" s="125"/>
    </row>
    <row r="389" spans="1:5" ht="12.75">
      <c r="A389" s="125"/>
      <c r="B389" s="125"/>
      <c r="C389" s="125"/>
      <c r="D389" s="125"/>
      <c r="E389" s="125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T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0" t="s">
        <v>167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9"/>
      <c r="U1" s="287" t="s">
        <v>170</v>
      </c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4"/>
      <c r="AG1" s="42"/>
      <c r="AH1" s="298" t="s">
        <v>181</v>
      </c>
      <c r="AI1" s="298"/>
      <c r="AJ1" s="298"/>
      <c r="AK1" s="298"/>
      <c r="AL1" s="298"/>
      <c r="AM1" s="298"/>
      <c r="AN1" s="298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1" t="s">
        <v>168</v>
      </c>
      <c r="B2" s="292"/>
      <c r="C2" s="225" t="s">
        <v>169</v>
      </c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10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16"/>
      <c r="AG2" s="299" t="s">
        <v>182</v>
      </c>
      <c r="AH2" s="300"/>
      <c r="AI2" s="300"/>
      <c r="AJ2" s="300"/>
      <c r="AK2" s="300"/>
      <c r="AL2" s="300"/>
      <c r="AM2" s="300"/>
      <c r="AN2" s="300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3"/>
      <c r="B3" s="294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10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3"/>
      <c r="B4" s="294"/>
      <c r="C4" s="225"/>
      <c r="D4" s="225"/>
      <c r="E4" s="225"/>
      <c r="F4" s="225" t="s">
        <v>192</v>
      </c>
      <c r="G4" s="225"/>
      <c r="H4" s="225" t="s">
        <v>193</v>
      </c>
      <c r="I4" s="225"/>
      <c r="J4" s="225"/>
      <c r="K4" s="225" t="s">
        <v>194</v>
      </c>
      <c r="L4" s="225"/>
      <c r="M4" s="225"/>
      <c r="N4" s="225" t="s">
        <v>195</v>
      </c>
      <c r="O4" s="225"/>
      <c r="P4" s="225"/>
      <c r="Q4" s="225"/>
      <c r="R4" s="225"/>
      <c r="S4" s="225"/>
      <c r="T4" s="6"/>
      <c r="U4" s="288" t="s">
        <v>171</v>
      </c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301" t="s">
        <v>320</v>
      </c>
      <c r="AG4" s="301"/>
      <c r="AH4" s="301"/>
      <c r="AI4" s="301"/>
      <c r="AJ4" s="301"/>
      <c r="AK4" s="301"/>
      <c r="AL4" s="301"/>
      <c r="AM4" s="301"/>
      <c r="AN4" s="301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5"/>
      <c r="B5" s="296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6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301"/>
      <c r="AG5" s="301"/>
      <c r="AH5" s="301"/>
      <c r="AI5" s="301"/>
      <c r="AJ5" s="301"/>
      <c r="AK5" s="301"/>
      <c r="AL5" s="301"/>
      <c r="AM5" s="301"/>
      <c r="AN5" s="301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17"/>
      <c r="B6" s="218"/>
      <c r="C6" s="275" t="s">
        <v>189</v>
      </c>
      <c r="D6" s="275"/>
      <c r="E6" s="275"/>
      <c r="F6" s="276">
        <f>AVERAGE(завтракл,обідл,ужинл)</f>
        <v>28</v>
      </c>
      <c r="G6" s="277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6"/>
      <c r="U6" s="288" t="s">
        <v>364</v>
      </c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19"/>
      <c r="B7" s="220"/>
      <c r="C7" s="275"/>
      <c r="D7" s="275"/>
      <c r="E7" s="275"/>
      <c r="F7" s="278"/>
      <c r="G7" s="279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6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302" t="s">
        <v>365</v>
      </c>
      <c r="AG7" s="302"/>
      <c r="AH7" s="302"/>
      <c r="AI7" s="302"/>
      <c r="AJ7" s="302"/>
      <c r="AK7" s="302"/>
      <c r="AL7" s="302"/>
      <c r="AM7" s="302"/>
      <c r="AN7" s="302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19"/>
      <c r="B8" s="220"/>
      <c r="C8" s="275"/>
      <c r="D8" s="275"/>
      <c r="E8" s="275"/>
      <c r="F8" s="280"/>
      <c r="G8" s="281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19"/>
      <c r="B9" s="220"/>
      <c r="C9" s="216" t="s">
        <v>190</v>
      </c>
      <c r="D9" s="216"/>
      <c r="E9" s="216"/>
      <c r="F9" s="282"/>
      <c r="G9" s="28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89" t="s">
        <v>306</v>
      </c>
      <c r="Y9" s="289"/>
      <c r="Z9" s="289"/>
      <c r="AA9" s="289"/>
      <c r="AB9" s="289"/>
      <c r="AC9" s="289"/>
      <c r="AD9" s="6"/>
      <c r="AE9" s="297" t="s">
        <v>187</v>
      </c>
      <c r="AF9" s="297"/>
      <c r="AG9" s="297" t="s">
        <v>186</v>
      </c>
      <c r="AH9" s="297"/>
      <c r="AI9" s="297" t="s">
        <v>185</v>
      </c>
      <c r="AJ9" s="297"/>
      <c r="AK9" s="297" t="s">
        <v>184</v>
      </c>
      <c r="AL9" s="297"/>
      <c r="AM9" s="297" t="s">
        <v>183</v>
      </c>
      <c r="AN9" s="297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19"/>
      <c r="B10" s="220"/>
      <c r="C10" s="216"/>
      <c r="D10" s="216"/>
      <c r="E10" s="216"/>
      <c r="F10" s="282"/>
      <c r="G10" s="282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89"/>
      <c r="Y10" s="289"/>
      <c r="Z10" s="289"/>
      <c r="AA10" s="289"/>
      <c r="AB10" s="289"/>
      <c r="AC10" s="289"/>
      <c r="AD10" s="10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19"/>
      <c r="B11" s="220"/>
      <c r="C11" s="216"/>
      <c r="D11" s="216"/>
      <c r="E11" s="216"/>
      <c r="F11" s="282"/>
      <c r="G11" s="282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89"/>
      <c r="Y11" s="289"/>
      <c r="Z11" s="289"/>
      <c r="AA11" s="289"/>
      <c r="AB11" s="289"/>
      <c r="AC11" s="289"/>
      <c r="AD11" s="5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19"/>
      <c r="B12" s="220"/>
      <c r="C12" s="226"/>
      <c r="D12" s="226"/>
      <c r="E12" s="226"/>
      <c r="F12" s="283"/>
      <c r="G12" s="283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89"/>
      <c r="Y12" s="289"/>
      <c r="Z12" s="289"/>
      <c r="AA12" s="289"/>
      <c r="AB12" s="289"/>
      <c r="AC12" s="289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19"/>
      <c r="B13" s="220"/>
      <c r="C13" s="216" t="s">
        <v>191</v>
      </c>
      <c r="D13" s="216"/>
      <c r="E13" s="216"/>
      <c r="F13" s="282">
        <f>AM181/сред</f>
        <v>86.87212</v>
      </c>
      <c r="G13" s="282"/>
      <c r="H13" s="224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19"/>
      <c r="B14" s="220"/>
      <c r="C14" s="216"/>
      <c r="D14" s="216"/>
      <c r="E14" s="216"/>
      <c r="F14" s="282"/>
      <c r="G14" s="282"/>
      <c r="H14" s="224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19"/>
      <c r="B15" s="220"/>
      <c r="C15" s="216"/>
      <c r="D15" s="216"/>
      <c r="E15" s="216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1"/>
      <c r="B16" s="222"/>
      <c r="C16" s="216"/>
      <c r="D16" s="216"/>
      <c r="E16" s="216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3" t="s">
        <v>177</v>
      </c>
      <c r="B18" s="194"/>
      <c r="C18" s="184"/>
      <c r="D18" s="184"/>
      <c r="E18" s="185"/>
      <c r="F18" s="195" t="s">
        <v>178</v>
      </c>
      <c r="G18" s="285" t="s">
        <v>200</v>
      </c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2"/>
      <c r="AH18" s="171" t="s">
        <v>1</v>
      </c>
      <c r="AI18" s="178" t="s">
        <v>288</v>
      </c>
      <c r="AJ18" s="179"/>
      <c r="AK18" s="183" t="s">
        <v>188</v>
      </c>
      <c r="AL18" s="184"/>
      <c r="AM18" s="184"/>
      <c r="AN18" s="185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8" t="s">
        <v>176</v>
      </c>
      <c r="B19" s="199"/>
      <c r="C19" s="199"/>
      <c r="D19" s="199"/>
      <c r="E19" s="200"/>
      <c r="F19" s="196"/>
      <c r="G19" s="210" t="s">
        <v>172</v>
      </c>
      <c r="H19" s="211"/>
      <c r="I19" s="211"/>
      <c r="J19" s="211"/>
      <c r="K19" s="211"/>
      <c r="L19" s="211"/>
      <c r="M19" s="211"/>
      <c r="N19" s="212"/>
      <c r="O19" s="210" t="s">
        <v>173</v>
      </c>
      <c r="P19" s="211"/>
      <c r="Q19" s="211"/>
      <c r="R19" s="211"/>
      <c r="S19" s="211"/>
      <c r="T19" s="211"/>
      <c r="U19" s="211"/>
      <c r="V19" s="212"/>
      <c r="W19" s="284" t="s">
        <v>174</v>
      </c>
      <c r="X19" s="284"/>
      <c r="Y19" s="284"/>
      <c r="Z19" s="211" t="s">
        <v>175</v>
      </c>
      <c r="AA19" s="211"/>
      <c r="AB19" s="211"/>
      <c r="AC19" s="211"/>
      <c r="AD19" s="211"/>
      <c r="AE19" s="211"/>
      <c r="AF19" s="211"/>
      <c r="AG19" s="211"/>
      <c r="AH19" s="172"/>
      <c r="AI19" s="180"/>
      <c r="AJ19" s="181"/>
      <c r="AK19" s="186" t="s">
        <v>6</v>
      </c>
      <c r="AL19" s="187"/>
      <c r="AM19" s="187"/>
      <c r="AN19" s="188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1"/>
      <c r="B20" s="202"/>
      <c r="C20" s="202"/>
      <c r="D20" s="202"/>
      <c r="E20" s="203"/>
      <c r="F20" s="196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84"/>
      <c r="X20" s="284"/>
      <c r="Y20" s="284"/>
      <c r="Z20" s="214"/>
      <c r="AA20" s="214"/>
      <c r="AB20" s="214"/>
      <c r="AC20" s="214"/>
      <c r="AD20" s="214"/>
      <c r="AE20" s="214"/>
      <c r="AF20" s="214"/>
      <c r="AG20" s="214"/>
      <c r="AH20" s="172"/>
      <c r="AI20" s="180"/>
      <c r="AJ20" s="181"/>
      <c r="AK20" s="189"/>
      <c r="AL20" s="190"/>
      <c r="AM20" s="190"/>
      <c r="AN20" s="191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4"/>
      <c r="B21" s="205"/>
      <c r="C21" s="205"/>
      <c r="D21" s="205"/>
      <c r="E21" s="206"/>
      <c r="F21" s="197"/>
      <c r="G21" s="67" t="s">
        <v>120</v>
      </c>
      <c r="H21" s="67" t="s">
        <v>98</v>
      </c>
      <c r="I21" s="67" t="s">
        <v>164</v>
      </c>
      <c r="J21" s="67" t="s">
        <v>165</v>
      </c>
      <c r="K21" s="67" t="s">
        <v>11</v>
      </c>
      <c r="L21" s="67" t="s">
        <v>93</v>
      </c>
      <c r="M21" s="67" t="s">
        <v>106</v>
      </c>
      <c r="N21" s="76"/>
      <c r="O21" s="68" t="s">
        <v>66</v>
      </c>
      <c r="P21" s="67" t="s">
        <v>319</v>
      </c>
      <c r="Q21" s="67" t="s">
        <v>112</v>
      </c>
      <c r="R21" s="67" t="s">
        <v>225</v>
      </c>
      <c r="S21" s="67" t="s">
        <v>11</v>
      </c>
      <c r="T21" s="67" t="s">
        <v>363</v>
      </c>
      <c r="U21" s="67"/>
      <c r="V21" s="67"/>
      <c r="W21" s="67" t="s">
        <v>116</v>
      </c>
      <c r="X21" s="67" t="s">
        <v>286</v>
      </c>
      <c r="Y21" s="76"/>
      <c r="Z21" s="68" t="s">
        <v>91</v>
      </c>
      <c r="AA21" s="67" t="s">
        <v>322</v>
      </c>
      <c r="AB21" s="67" t="s">
        <v>215</v>
      </c>
      <c r="AC21" s="67" t="s">
        <v>106</v>
      </c>
      <c r="AD21" s="67" t="s">
        <v>11</v>
      </c>
      <c r="AE21" s="67" t="s">
        <v>99</v>
      </c>
      <c r="AF21" s="67"/>
      <c r="AG21" s="76"/>
      <c r="AH21" s="143"/>
      <c r="AI21" s="174"/>
      <c r="AJ21" s="182"/>
      <c r="AK21" s="174" t="s">
        <v>289</v>
      </c>
      <c r="AL21" s="175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3">
        <v>1</v>
      </c>
      <c r="B22" s="173"/>
      <c r="C22" s="173"/>
      <c r="D22" s="173"/>
      <c r="E22" s="17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6">
        <v>31</v>
      </c>
      <c r="AJ22" s="177"/>
      <c r="AK22" s="173">
        <v>32</v>
      </c>
      <c r="AL22" s="17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07" t="s">
        <v>179</v>
      </c>
      <c r="B23" s="207"/>
      <c r="C23" s="207"/>
      <c r="D23" s="207"/>
      <c r="E23" s="207"/>
      <c r="F23" s="66" t="s">
        <v>1</v>
      </c>
      <c r="G23" s="89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70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v>28</v>
      </c>
      <c r="X23" s="20">
        <f>W23</f>
        <v>28</v>
      </c>
      <c r="Y23" s="70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70">
        <f t="shared" si="1"/>
        <v>28</v>
      </c>
      <c r="AH23" s="3"/>
      <c r="AI23" s="150"/>
      <c r="AJ23" s="150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08" t="s">
        <v>180</v>
      </c>
      <c r="B24" s="208"/>
      <c r="C24" s="208"/>
      <c r="D24" s="208"/>
      <c r="E24" s="209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 t="str">
        <f>IF(обед2="хліб житній",DU2,(IF(обед2="хліб пшеничний",DT2,(VLOOKUP(обед2,таб,67,FALSE)))))</f>
        <v>200/7</v>
      </c>
      <c r="Q24" s="40">
        <f>IF(обед3="хліб житній",DU2,(IF(обед3="хліб пшеничний",DT2,(VLOOKUP(обед3,таб,67,FALSE)))))</f>
        <v>80</v>
      </c>
      <c r="R24" s="40">
        <f>IF(обед4="хліб житній",DU2,(IF(обед4="хліб пшеничний",DT2,(VLOOKUP(обед4,таб,67,FALSE)))))</f>
        <v>100</v>
      </c>
      <c r="S24" s="40">
        <v>186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f>IF(ужин1="хліб житній",DW2,(IF(ужин1="хліб пшеничний",DV2,(VLOOKUP(ужин1,таб,67,FALSE)))))</f>
        <v>300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170"/>
      <c r="AJ24" s="170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2" t="s">
        <v>13</v>
      </c>
      <c r="B25" s="192"/>
      <c r="C25" s="192"/>
      <c r="D25" s="192"/>
      <c r="E25" s="19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57">
        <v>610001</v>
      </c>
      <c r="AI25" s="164">
        <f>AK25/сред</f>
        <v>0</v>
      </c>
      <c r="AJ25" s="165"/>
      <c r="AK25" s="160">
        <f>SUM(G26:AG26)</f>
        <v>0</v>
      </c>
      <c r="AL25" s="161"/>
      <c r="AM25" s="153">
        <f>IF(AK25=0,0,AR117)</f>
        <v>0</v>
      </c>
      <c r="AN25" s="15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2"/>
      <c r="B26" s="192"/>
      <c r="C26" s="192"/>
      <c r="D26" s="192"/>
      <c r="E26" s="19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58"/>
      <c r="AI26" s="164"/>
      <c r="AJ26" s="165"/>
      <c r="AK26" s="162"/>
      <c r="AL26" s="163"/>
      <c r="AM26" s="154"/>
      <c r="AN26" s="15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2" t="s">
        <v>3</v>
      </c>
      <c r="B27" s="192"/>
      <c r="C27" s="192"/>
      <c r="D27" s="192"/>
      <c r="E27" s="19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57">
        <v>610002</v>
      </c>
      <c r="AI27" s="164">
        <f>AK27/сред</f>
        <v>0</v>
      </c>
      <c r="AJ27" s="165"/>
      <c r="AK27" s="160">
        <f>SUM(G28:AG28)</f>
        <v>0</v>
      </c>
      <c r="AL27" s="161"/>
      <c r="AM27" s="153">
        <f>IF(AK27=0,0,AS117)</f>
        <v>0</v>
      </c>
      <c r="AN27" s="155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2"/>
      <c r="B28" s="192"/>
      <c r="C28" s="192"/>
      <c r="D28" s="192"/>
      <c r="E28" s="19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58"/>
      <c r="AI28" s="164"/>
      <c r="AJ28" s="165"/>
      <c r="AK28" s="162"/>
      <c r="AL28" s="163"/>
      <c r="AM28" s="154"/>
      <c r="AN28" s="15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1" t="s">
        <v>14</v>
      </c>
      <c r="B29" s="261"/>
      <c r="C29" s="261"/>
      <c r="D29" s="261"/>
      <c r="E29" s="262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57">
        <v>610009</v>
      </c>
      <c r="AI29" s="164">
        <f>AK29/сред</f>
        <v>0</v>
      </c>
      <c r="AJ29" s="165"/>
      <c r="AK29" s="160">
        <f>SUM(G30:AG30)</f>
        <v>0</v>
      </c>
      <c r="AL29" s="161"/>
      <c r="AM29" s="153">
        <f>IF(AK29=0,0,AT117)</f>
        <v>0</v>
      </c>
      <c r="AN29" s="15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2"/>
      <c r="B30" s="192"/>
      <c r="C30" s="192"/>
      <c r="D30" s="192"/>
      <c r="E30" s="19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58"/>
      <c r="AI30" s="164"/>
      <c r="AJ30" s="165"/>
      <c r="AK30" s="162"/>
      <c r="AL30" s="163"/>
      <c r="AM30" s="154"/>
      <c r="AN30" s="15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2" t="s">
        <v>254</v>
      </c>
      <c r="B31" s="192"/>
      <c r="C31" s="192"/>
      <c r="D31" s="192"/>
      <c r="E31" s="19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57">
        <v>610024</v>
      </c>
      <c r="AI31" s="164">
        <f>AK31/сред</f>
        <v>0</v>
      </c>
      <c r="AJ31" s="165"/>
      <c r="AK31" s="160">
        <f>SUM(G32:AG32)</f>
        <v>0</v>
      </c>
      <c r="AL31" s="161"/>
      <c r="AM31" s="153">
        <f>IF(AK31=0,0,AU117)</f>
        <v>0</v>
      </c>
      <c r="AN31" s="15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2"/>
      <c r="B32" s="192"/>
      <c r="C32" s="192"/>
      <c r="D32" s="192"/>
      <c r="E32" s="19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58"/>
      <c r="AI32" s="164"/>
      <c r="AJ32" s="165"/>
      <c r="AK32" s="162"/>
      <c r="AL32" s="163"/>
      <c r="AM32" s="154"/>
      <c r="AN32" s="15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2" t="s">
        <v>15</v>
      </c>
      <c r="B33" s="192"/>
      <c r="C33" s="192"/>
      <c r="D33" s="192"/>
      <c r="E33" s="193"/>
      <c r="F33" s="83" t="s">
        <v>196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57">
        <v>610036</v>
      </c>
      <c r="AI33" s="164">
        <f>AK33/сред</f>
        <v>0</v>
      </c>
      <c r="AJ33" s="165"/>
      <c r="AK33" s="160">
        <f>SUM(G34:AG34)</f>
        <v>0</v>
      </c>
      <c r="AL33" s="161"/>
      <c r="AM33" s="153">
        <f>IF(AK33=0,0,AV117)</f>
        <v>0</v>
      </c>
      <c r="AN33" s="155">
        <f>AK33*AM33</f>
        <v>0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2"/>
      <c r="B34" s="192"/>
      <c r="C34" s="192"/>
      <c r="D34" s="192"/>
      <c r="E34" s="193"/>
      <c r="F34" s="84" t="s">
        <v>197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58"/>
      <c r="AI34" s="164"/>
      <c r="AJ34" s="165"/>
      <c r="AK34" s="162"/>
      <c r="AL34" s="163"/>
      <c r="AM34" s="154"/>
      <c r="AN34" s="15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2" t="s">
        <v>4</v>
      </c>
      <c r="B35" s="192"/>
      <c r="C35" s="192"/>
      <c r="D35" s="192"/>
      <c r="E35" s="19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57">
        <v>610052</v>
      </c>
      <c r="AI35" s="164">
        <f>AK35/сред</f>
        <v>0</v>
      </c>
      <c r="AJ35" s="165"/>
      <c r="AK35" s="160">
        <f>SUM(G36:AG36)</f>
        <v>0</v>
      </c>
      <c r="AL35" s="161"/>
      <c r="AM35" s="153">
        <f>IF(AK35=0,0,AW117)</f>
        <v>0</v>
      </c>
      <c r="AN35" s="15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2"/>
      <c r="B36" s="192"/>
      <c r="C36" s="192"/>
      <c r="D36" s="192"/>
      <c r="E36" s="19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58"/>
      <c r="AI36" s="164"/>
      <c r="AJ36" s="165"/>
      <c r="AK36" s="162"/>
      <c r="AL36" s="163"/>
      <c r="AM36" s="154"/>
      <c r="AN36" s="15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2" t="s">
        <v>17</v>
      </c>
      <c r="B37" s="192"/>
      <c r="C37" s="192"/>
      <c r="D37" s="192"/>
      <c r="E37" s="19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116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57">
        <v>611008</v>
      </c>
      <c r="AI37" s="164">
        <f>AK37/сред</f>
        <v>0.23600000000000002</v>
      </c>
      <c r="AJ37" s="165"/>
      <c r="AK37" s="160">
        <f>SUM(G38:AG38)</f>
        <v>6.6080000000000005</v>
      </c>
      <c r="AL37" s="161"/>
      <c r="AM37" s="153">
        <f>IF(AK37=0,0,AX117)</f>
        <v>57.16</v>
      </c>
      <c r="AN37" s="155">
        <f>AK37*AM37</f>
        <v>377.71328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2"/>
      <c r="B38" s="192"/>
      <c r="C38" s="192"/>
      <c r="D38" s="192"/>
      <c r="E38" s="19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3.36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3.248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58"/>
      <c r="AI38" s="164"/>
      <c r="AJ38" s="165"/>
      <c r="AK38" s="162"/>
      <c r="AL38" s="163"/>
      <c r="AM38" s="154"/>
      <c r="AN38" s="15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2" t="s">
        <v>255</v>
      </c>
      <c r="B39" s="192"/>
      <c r="C39" s="192"/>
      <c r="D39" s="192"/>
      <c r="E39" s="19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57">
        <v>611017</v>
      </c>
      <c r="AI39" s="164">
        <f>AK39/сред</f>
        <v>0</v>
      </c>
      <c r="AJ39" s="165"/>
      <c r="AK39" s="160">
        <f>SUM(G40:AG40)</f>
        <v>0</v>
      </c>
      <c r="AL39" s="161"/>
      <c r="AM39" s="153">
        <f>IF(AK39=0,0,AY117)</f>
        <v>0</v>
      </c>
      <c r="AN39" s="15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2"/>
      <c r="B40" s="192"/>
      <c r="C40" s="192"/>
      <c r="D40" s="192"/>
      <c r="E40" s="19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58"/>
      <c r="AI40" s="164"/>
      <c r="AJ40" s="165"/>
      <c r="AK40" s="162"/>
      <c r="AL40" s="163"/>
      <c r="AM40" s="154"/>
      <c r="AN40" s="15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2" t="s">
        <v>18</v>
      </c>
      <c r="B41" s="192"/>
      <c r="C41" s="192"/>
      <c r="D41" s="192"/>
      <c r="E41" s="193"/>
      <c r="F41" s="83" t="s">
        <v>196</v>
      </c>
      <c r="G41" s="91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f>VLOOKUP(обед1,таб,10,FALSE)</f>
        <v>10</v>
      </c>
      <c r="P41" s="28">
        <f>VLOOKUP(обед2,таб,10,FALSE)</f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57">
        <v>612001</v>
      </c>
      <c r="AI41" s="164">
        <f>AK41/сред</f>
        <v>0.049999999999999996</v>
      </c>
      <c r="AJ41" s="165"/>
      <c r="AK41" s="160">
        <f>SUM(G42:AG42)</f>
        <v>1.4</v>
      </c>
      <c r="AL41" s="161"/>
      <c r="AM41" s="153">
        <f>IF(AK41=0,0,AZ117)</f>
        <v>165.332</v>
      </c>
      <c r="AN41" s="155">
        <f>AK41*AM41</f>
        <v>231.46479999999997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2"/>
      <c r="B42" s="192"/>
      <c r="C42" s="192"/>
      <c r="D42" s="192"/>
      <c r="E42" s="193"/>
      <c r="F42" s="84" t="s">
        <v>197</v>
      </c>
      <c r="G42" s="92">
        <f aca="true" t="shared" si="26" ref="G42:N42">IF(G41=0,"",завтракл*G41/1000)</f>
        <v>0.196</v>
      </c>
      <c r="H42" s="47">
        <f t="shared" si="26"/>
      </c>
      <c r="I42" s="46">
        <f t="shared" si="26"/>
        <v>0.56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0.28</v>
      </c>
      <c r="P42" s="46">
        <f t="shared" si="27"/>
        <v>0.196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0.168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58"/>
      <c r="AI42" s="164"/>
      <c r="AJ42" s="165"/>
      <c r="AK42" s="162"/>
      <c r="AL42" s="163"/>
      <c r="AM42" s="154"/>
      <c r="AN42" s="15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2" t="s">
        <v>19</v>
      </c>
      <c r="B43" s="192"/>
      <c r="C43" s="192"/>
      <c r="D43" s="192"/>
      <c r="E43" s="19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57">
        <v>612002</v>
      </c>
      <c r="AI43" s="164">
        <f>AK43/сред</f>
        <v>0</v>
      </c>
      <c r="AJ43" s="165"/>
      <c r="AK43" s="160">
        <f>SUM(G44:AG44)</f>
        <v>0</v>
      </c>
      <c r="AL43" s="161"/>
      <c r="AM43" s="153">
        <f>IF(AK43=0,0,BA117)</f>
        <v>0</v>
      </c>
      <c r="AN43" s="15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2"/>
      <c r="B44" s="192"/>
      <c r="C44" s="192"/>
      <c r="D44" s="192"/>
      <c r="E44" s="19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58"/>
      <c r="AI44" s="164"/>
      <c r="AJ44" s="165"/>
      <c r="AK44" s="162"/>
      <c r="AL44" s="163"/>
      <c r="AM44" s="154"/>
      <c r="AN44" s="15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2" t="s">
        <v>5</v>
      </c>
      <c r="B45" s="192"/>
      <c r="C45" s="192"/>
      <c r="D45" s="192"/>
      <c r="E45" s="19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57">
        <v>612024</v>
      </c>
      <c r="AI45" s="164">
        <f>AK45/сред</f>
        <v>0</v>
      </c>
      <c r="AJ45" s="165"/>
      <c r="AK45" s="160">
        <f>SUM(G46:AG46)</f>
        <v>0</v>
      </c>
      <c r="AL45" s="161"/>
      <c r="AM45" s="153">
        <f>IF(AK45=0,0,BB117)</f>
        <v>0</v>
      </c>
      <c r="AN45" s="15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2"/>
      <c r="B46" s="192"/>
      <c r="C46" s="192"/>
      <c r="D46" s="192"/>
      <c r="E46" s="19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58"/>
      <c r="AI46" s="164"/>
      <c r="AJ46" s="165"/>
      <c r="AK46" s="162"/>
      <c r="AL46" s="163"/>
      <c r="AM46" s="154"/>
      <c r="AN46" s="15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2" t="s">
        <v>20</v>
      </c>
      <c r="B47" s="192"/>
      <c r="C47" s="192"/>
      <c r="D47" s="192"/>
      <c r="E47" s="19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f>VLOOKUP(обед1,таб,13,FALSE)</f>
        <v>8</v>
      </c>
      <c r="P47" s="28">
        <f>VLOOKUP(обед2,таб,13,FALSE)</f>
        <v>0</v>
      </c>
      <c r="Q47" s="29">
        <f>VLOOKUP(обед3,таб,13,FALSE)</f>
        <v>3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5</v>
      </c>
      <c r="AA47" s="29">
        <f>VLOOKUP(ужин2,таб,13,FALSE)</f>
        <v>0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57">
        <v>612025</v>
      </c>
      <c r="AI47" s="164">
        <f>AK47/сред</f>
        <v>0.02</v>
      </c>
      <c r="AJ47" s="165"/>
      <c r="AK47" s="160">
        <f>SUM(G48:AG48)</f>
        <v>0.56</v>
      </c>
      <c r="AL47" s="161"/>
      <c r="AM47" s="153">
        <f>IF(AK47=0,0,BC117)</f>
        <v>44</v>
      </c>
      <c r="AN47" s="155">
        <f>AK47*AM47</f>
        <v>24.64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2"/>
      <c r="B48" s="192"/>
      <c r="C48" s="192"/>
      <c r="D48" s="192"/>
      <c r="E48" s="19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0.224</v>
      </c>
      <c r="P48" s="46">
        <f t="shared" si="36"/>
      </c>
      <c r="Q48" s="47">
        <f t="shared" si="36"/>
        <v>0.084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  <v>0.14</v>
      </c>
      <c r="AA48" s="47">
        <f t="shared" si="37"/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58"/>
      <c r="AI48" s="164"/>
      <c r="AJ48" s="165"/>
      <c r="AK48" s="162"/>
      <c r="AL48" s="163"/>
      <c r="AM48" s="154"/>
      <c r="AN48" s="15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2" t="s">
        <v>21</v>
      </c>
      <c r="B49" s="192"/>
      <c r="C49" s="192"/>
      <c r="D49" s="192"/>
      <c r="E49" s="193"/>
      <c r="F49" s="83" t="s">
        <v>196</v>
      </c>
      <c r="G49" s="94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57">
        <v>612036</v>
      </c>
      <c r="AI49" s="164">
        <f>AK49/сред</f>
        <v>0.27699999999999997</v>
      </c>
      <c r="AJ49" s="165"/>
      <c r="AK49" s="160">
        <f>SUM(G50:AG50)</f>
        <v>7.755999999999999</v>
      </c>
      <c r="AL49" s="161"/>
      <c r="AM49" s="153">
        <f>IF(AK49=0,0,BD117)</f>
        <v>18.8</v>
      </c>
      <c r="AN49" s="155">
        <f>AK49*AM49</f>
        <v>145.81279999999998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59"/>
      <c r="B50" s="259"/>
      <c r="C50" s="259"/>
      <c r="D50" s="259"/>
      <c r="E50" s="260"/>
      <c r="F50" s="84" t="s">
        <v>197</v>
      </c>
      <c r="G50" s="93">
        <f aca="true" t="shared" si="38" ref="G50:N50">IF(G49=0,"",завтракл*G49/1000)</f>
        <v>4.06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  <v>0.896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58"/>
      <c r="AI50" s="164"/>
      <c r="AJ50" s="165"/>
      <c r="AK50" s="162"/>
      <c r="AL50" s="163"/>
      <c r="AM50" s="154"/>
      <c r="AN50" s="15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2" t="s">
        <v>22</v>
      </c>
      <c r="B51" s="192"/>
      <c r="C51" s="192"/>
      <c r="D51" s="192"/>
      <c r="E51" s="19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57">
        <v>612034</v>
      </c>
      <c r="AI51" s="164">
        <f>AK51/сред</f>
        <v>0</v>
      </c>
      <c r="AJ51" s="165"/>
      <c r="AK51" s="160">
        <f>SUM(G52:AG52)</f>
        <v>0</v>
      </c>
      <c r="AL51" s="161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2"/>
      <c r="B52" s="192"/>
      <c r="C52" s="192"/>
      <c r="D52" s="192"/>
      <c r="E52" s="19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58"/>
      <c r="AI52" s="164"/>
      <c r="AJ52" s="165"/>
      <c r="AK52" s="162"/>
      <c r="AL52" s="163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1" t="s">
        <v>23</v>
      </c>
      <c r="B53" s="261"/>
      <c r="C53" s="261"/>
      <c r="D53" s="261"/>
      <c r="E53" s="262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57">
        <v>612053</v>
      </c>
      <c r="AI53" s="164">
        <f>AK53/сред</f>
        <v>0</v>
      </c>
      <c r="AJ53" s="165"/>
      <c r="AK53" s="160">
        <f>SUM(G54:AG54)</f>
        <v>0</v>
      </c>
      <c r="AL53" s="161"/>
      <c r="AM53" s="15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59"/>
      <c r="B54" s="259"/>
      <c r="C54" s="259"/>
      <c r="D54" s="259"/>
      <c r="E54" s="260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58"/>
      <c r="AI54" s="164"/>
      <c r="AJ54" s="165"/>
      <c r="AK54" s="162"/>
      <c r="AL54" s="163"/>
      <c r="AM54" s="15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2" t="s">
        <v>24</v>
      </c>
      <c r="B55" s="192"/>
      <c r="C55" s="192"/>
      <c r="D55" s="192"/>
      <c r="E55" s="19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57">
        <v>612060</v>
      </c>
      <c r="AI55" s="164">
        <f>AK55/сред</f>
        <v>0.024999999999999998</v>
      </c>
      <c r="AJ55" s="165"/>
      <c r="AK55" s="160">
        <f>SUM(G56:AG56)</f>
        <v>0.7</v>
      </c>
      <c r="AL55" s="161"/>
      <c r="AM55" s="153">
        <f>IF(AK55=0,0,BG117)</f>
        <v>63.86</v>
      </c>
      <c r="AN55" s="155">
        <f>AK55*AM55</f>
        <v>44.702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2"/>
      <c r="B56" s="192"/>
      <c r="C56" s="192"/>
      <c r="D56" s="192"/>
      <c r="E56" s="19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58"/>
      <c r="AI56" s="164"/>
      <c r="AJ56" s="165"/>
      <c r="AK56" s="162"/>
      <c r="AL56" s="163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1" t="s">
        <v>25</v>
      </c>
      <c r="B57" s="261"/>
      <c r="C57" s="261"/>
      <c r="D57" s="261"/>
      <c r="E57" s="262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57">
        <v>612087</v>
      </c>
      <c r="AI57" s="164">
        <f>AK57/сред</f>
        <v>0.13599999999999998</v>
      </c>
      <c r="AJ57" s="165"/>
      <c r="AK57" s="160">
        <f>SUM(G58:AG58)</f>
        <v>3.808</v>
      </c>
      <c r="AL57" s="161"/>
      <c r="AM57" s="153">
        <f>IF(AK57=0,0,BH117)</f>
        <v>53.6</v>
      </c>
      <c r="AN57" s="155">
        <f>AK57*AM57</f>
        <v>204.1088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59"/>
      <c r="B58" s="259"/>
      <c r="C58" s="259"/>
      <c r="D58" s="259"/>
      <c r="E58" s="260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3.808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58"/>
      <c r="AI58" s="164"/>
      <c r="AJ58" s="165"/>
      <c r="AK58" s="162"/>
      <c r="AL58" s="163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2" t="s">
        <v>26</v>
      </c>
      <c r="B59" s="192"/>
      <c r="C59" s="192"/>
      <c r="D59" s="192"/>
      <c r="E59" s="19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57">
        <v>612075</v>
      </c>
      <c r="AI59" s="164">
        <f>AK59/сред</f>
        <v>0.02</v>
      </c>
      <c r="AJ59" s="165"/>
      <c r="AK59" s="160">
        <f>SUM(G60:AG60)</f>
        <v>0.56</v>
      </c>
      <c r="AL59" s="161"/>
      <c r="AM59" s="153">
        <f>IF(AK59=0,0,BI117)</f>
        <v>128</v>
      </c>
      <c r="AN59" s="155">
        <f>AK59*AM59</f>
        <v>71.68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2"/>
      <c r="B60" s="192"/>
      <c r="C60" s="192"/>
      <c r="D60" s="192"/>
      <c r="E60" s="19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58"/>
      <c r="AI60" s="164"/>
      <c r="AJ60" s="165"/>
      <c r="AK60" s="162"/>
      <c r="AL60" s="163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2" t="s">
        <v>27</v>
      </c>
      <c r="B61" s="192"/>
      <c r="C61" s="192"/>
      <c r="D61" s="192"/>
      <c r="E61" s="193"/>
      <c r="F61" s="83" t="s">
        <v>201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57">
        <v>612064</v>
      </c>
      <c r="AI61" s="164">
        <f>AK61/сред</f>
        <v>1.1</v>
      </c>
      <c r="AJ61" s="165"/>
      <c r="AK61" s="166">
        <f>SUM(G62:AG62)</f>
        <v>30.8</v>
      </c>
      <c r="AL61" s="167"/>
      <c r="AM61" s="153">
        <f>IF(AK61=0,0,BJ117)</f>
        <v>2.7</v>
      </c>
      <c r="AN61" s="155">
        <f>AK61*AM61</f>
        <v>83.16000000000001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2"/>
      <c r="B62" s="192"/>
      <c r="C62" s="192"/>
      <c r="D62" s="192"/>
      <c r="E62" s="193"/>
      <c r="F62" s="84" t="s">
        <v>201</v>
      </c>
      <c r="G62" s="95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  <v>2.8000000000000003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58"/>
      <c r="AI62" s="164"/>
      <c r="AJ62" s="165"/>
      <c r="AK62" s="168"/>
      <c r="AL62" s="169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1" t="s">
        <v>363</v>
      </c>
      <c r="B63" s="261"/>
      <c r="C63" s="261"/>
      <c r="D63" s="261"/>
      <c r="E63" s="262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208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57">
        <v>612112</v>
      </c>
      <c r="AI63" s="164">
        <f>AK63/сред</f>
        <v>0.208</v>
      </c>
      <c r="AJ63" s="165"/>
      <c r="AK63" s="160">
        <f>SUM(G64:AG64)</f>
        <v>5.824</v>
      </c>
      <c r="AL63" s="161"/>
      <c r="AM63" s="153">
        <f>IF(AK63=0,0,BK117)</f>
        <v>33.02</v>
      </c>
      <c r="AN63" s="155">
        <f>AK63*AM63</f>
        <v>192.30848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59"/>
      <c r="B64" s="259"/>
      <c r="C64" s="259"/>
      <c r="D64" s="259"/>
      <c r="E64" s="260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  <v>5.824</v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58"/>
      <c r="AI64" s="164"/>
      <c r="AJ64" s="165"/>
      <c r="AK64" s="162"/>
      <c r="AL64" s="163"/>
      <c r="AM64" s="15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2" t="s">
        <v>133</v>
      </c>
      <c r="B65" s="192"/>
      <c r="C65" s="192"/>
      <c r="D65" s="192"/>
      <c r="E65" s="19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57">
        <v>613001</v>
      </c>
      <c r="AI65" s="164">
        <f>AK65/сред</f>
        <v>0.0255</v>
      </c>
      <c r="AJ65" s="165"/>
      <c r="AK65" s="160">
        <f>SUM(G66:AG66)</f>
        <v>0.714</v>
      </c>
      <c r="AL65" s="161"/>
      <c r="AM65" s="153">
        <f>IF(AK65=0,0,BL117)</f>
        <v>11.4</v>
      </c>
      <c r="AN65" s="155">
        <f>AK65*AM65</f>
        <v>8.1396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2"/>
      <c r="B66" s="192"/>
      <c r="C66" s="192"/>
      <c r="D66" s="192"/>
      <c r="E66" s="19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0.084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0.56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  <v>0.07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58"/>
      <c r="AI66" s="164"/>
      <c r="AJ66" s="165"/>
      <c r="AK66" s="162"/>
      <c r="AL66" s="163"/>
      <c r="AM66" s="15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1" t="s">
        <v>28</v>
      </c>
      <c r="B67" s="261"/>
      <c r="C67" s="261"/>
      <c r="D67" s="261"/>
      <c r="E67" s="262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57">
        <v>613016</v>
      </c>
      <c r="AI67" s="164">
        <f>AK67/сред</f>
        <v>0</v>
      </c>
      <c r="AJ67" s="165"/>
      <c r="AK67" s="160">
        <f>SUM(G68:AG68)</f>
        <v>0</v>
      </c>
      <c r="AL67" s="161"/>
      <c r="AM67" s="153">
        <f>IF(AK67=0,0,BM117)</f>
        <v>0</v>
      </c>
      <c r="AN67" s="15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59"/>
      <c r="B68" s="259"/>
      <c r="C68" s="259"/>
      <c r="D68" s="259"/>
      <c r="E68" s="260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58"/>
      <c r="AI68" s="164"/>
      <c r="AJ68" s="165"/>
      <c r="AK68" s="162"/>
      <c r="AL68" s="163"/>
      <c r="AM68" s="15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2" t="s">
        <v>29</v>
      </c>
      <c r="B69" s="192"/>
      <c r="C69" s="192"/>
      <c r="D69" s="192"/>
      <c r="E69" s="193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57">
        <v>613029</v>
      </c>
      <c r="AI69" s="164">
        <f>AK69/сред</f>
        <v>0</v>
      </c>
      <c r="AJ69" s="165"/>
      <c r="AK69" s="160">
        <f>SUM(G70:AG70)</f>
        <v>0</v>
      </c>
      <c r="AL69" s="161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2"/>
      <c r="B70" s="192"/>
      <c r="C70" s="192"/>
      <c r="D70" s="192"/>
      <c r="E70" s="193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58"/>
      <c r="AI70" s="164"/>
      <c r="AJ70" s="165"/>
      <c r="AK70" s="162"/>
      <c r="AL70" s="163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1" t="s">
        <v>30</v>
      </c>
      <c r="B71" s="261"/>
      <c r="C71" s="261"/>
      <c r="D71" s="261"/>
      <c r="E71" s="262"/>
      <c r="F71" s="83" t="s">
        <v>196</v>
      </c>
      <c r="G71" s="94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57">
        <v>613036</v>
      </c>
      <c r="AI71" s="164">
        <f>AK71/сред</f>
        <v>0.024999999999999998</v>
      </c>
      <c r="AJ71" s="165"/>
      <c r="AK71" s="160">
        <f>SUM(G72:AG72)</f>
        <v>0.7</v>
      </c>
      <c r="AL71" s="161"/>
      <c r="AM71" s="153">
        <f>IF(AK71=0,0,BO117)</f>
        <v>16.1</v>
      </c>
      <c r="AN71" s="155">
        <f>AK71*AM71</f>
        <v>11.27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59"/>
      <c r="B72" s="259"/>
      <c r="C72" s="259"/>
      <c r="D72" s="259"/>
      <c r="E72" s="260"/>
      <c r="F72" s="84" t="s">
        <v>197</v>
      </c>
      <c r="G72" s="93">
        <f aca="true" t="shared" si="71" ref="G72:N72">IF(G71=0,"",завтракл*G71/1000)</f>
        <v>0.7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58"/>
      <c r="AI72" s="164"/>
      <c r="AJ72" s="165"/>
      <c r="AK72" s="162"/>
      <c r="AL72" s="163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2" t="s">
        <v>34</v>
      </c>
      <c r="B73" s="192"/>
      <c r="C73" s="192"/>
      <c r="D73" s="192"/>
      <c r="E73" s="19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57"/>
      <c r="AI73" s="164">
        <f>AK73/сред</f>
        <v>0</v>
      </c>
      <c r="AJ73" s="165"/>
      <c r="AK73" s="160">
        <f>SUM(G74:AG74)</f>
        <v>0</v>
      </c>
      <c r="AL73" s="161"/>
      <c r="AM73" s="15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2"/>
      <c r="B74" s="192"/>
      <c r="C74" s="192"/>
      <c r="D74" s="192"/>
      <c r="E74" s="19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58"/>
      <c r="AI74" s="164"/>
      <c r="AJ74" s="165"/>
      <c r="AK74" s="162"/>
      <c r="AL74" s="163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2" t="s">
        <v>150</v>
      </c>
      <c r="B75" s="192"/>
      <c r="C75" s="192"/>
      <c r="D75" s="192"/>
      <c r="E75" s="19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57"/>
      <c r="AI75" s="164">
        <f>AK75/сред</f>
        <v>0</v>
      </c>
      <c r="AJ75" s="165"/>
      <c r="AK75" s="160">
        <f>SUM(G76:AG76)</f>
        <v>0</v>
      </c>
      <c r="AL75" s="161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2"/>
      <c r="B76" s="192"/>
      <c r="C76" s="192"/>
      <c r="D76" s="192"/>
      <c r="E76" s="19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58"/>
      <c r="AI76" s="164"/>
      <c r="AJ76" s="165"/>
      <c r="AK76" s="162"/>
      <c r="AL76" s="163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1" t="s">
        <v>151</v>
      </c>
      <c r="B77" s="261"/>
      <c r="C77" s="261"/>
      <c r="D77" s="261"/>
      <c r="E77" s="262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57"/>
      <c r="AI77" s="164">
        <f>AK77/сред</f>
        <v>0</v>
      </c>
      <c r="AJ77" s="165"/>
      <c r="AK77" s="160">
        <f>SUM(G78:AG78)</f>
        <v>0</v>
      </c>
      <c r="AL77" s="161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59"/>
      <c r="B78" s="259"/>
      <c r="C78" s="259"/>
      <c r="D78" s="259"/>
      <c r="E78" s="260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58"/>
      <c r="AI78" s="164"/>
      <c r="AJ78" s="165"/>
      <c r="AK78" s="162"/>
      <c r="AL78" s="163"/>
      <c r="AM78" s="15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2" t="s">
        <v>152</v>
      </c>
      <c r="B79" s="192"/>
      <c r="C79" s="192"/>
      <c r="D79" s="192"/>
      <c r="E79" s="19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57">
        <v>613052</v>
      </c>
      <c r="AI79" s="164">
        <f>AK79/сред</f>
        <v>0</v>
      </c>
      <c r="AJ79" s="165"/>
      <c r="AK79" s="160">
        <f>SUM(G80:AG80)</f>
        <v>0</v>
      </c>
      <c r="AL79" s="161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2"/>
      <c r="B80" s="192"/>
      <c r="C80" s="192"/>
      <c r="D80" s="192"/>
      <c r="E80" s="19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58"/>
      <c r="AI80" s="164"/>
      <c r="AJ80" s="165"/>
      <c r="AK80" s="162"/>
      <c r="AL80" s="163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1" t="s">
        <v>31</v>
      </c>
      <c r="B81" s="261"/>
      <c r="C81" s="261"/>
      <c r="D81" s="261"/>
      <c r="E81" s="262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57">
        <v>603015</v>
      </c>
      <c r="AI81" s="164">
        <f>AK81/сред</f>
        <v>0</v>
      </c>
      <c r="AJ81" s="165"/>
      <c r="AK81" s="160">
        <f>SUM(G82:AG82)</f>
        <v>0</v>
      </c>
      <c r="AL81" s="161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59"/>
      <c r="B82" s="259"/>
      <c r="C82" s="259"/>
      <c r="D82" s="259"/>
      <c r="E82" s="260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58"/>
      <c r="AI82" s="164"/>
      <c r="AJ82" s="165"/>
      <c r="AK82" s="162"/>
      <c r="AL82" s="163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2" t="s">
        <v>33</v>
      </c>
      <c r="B83" s="192"/>
      <c r="C83" s="192"/>
      <c r="D83" s="192"/>
      <c r="E83" s="19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57">
        <v>613046</v>
      </c>
      <c r="AI83" s="164">
        <f>AK83/сред</f>
        <v>0</v>
      </c>
      <c r="AJ83" s="165"/>
      <c r="AK83" s="160">
        <f>SUM(G84:AG84)</f>
        <v>0</v>
      </c>
      <c r="AL83" s="161"/>
      <c r="AM83" s="15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2"/>
      <c r="B84" s="192"/>
      <c r="C84" s="192"/>
      <c r="D84" s="192"/>
      <c r="E84" s="19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58"/>
      <c r="AI84" s="164"/>
      <c r="AJ84" s="165"/>
      <c r="AK84" s="162"/>
      <c r="AL84" s="163"/>
      <c r="AM84" s="154"/>
      <c r="AN84" s="15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1" t="s">
        <v>32</v>
      </c>
      <c r="B85" s="261"/>
      <c r="C85" s="261"/>
      <c r="D85" s="261"/>
      <c r="E85" s="262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57">
        <v>613052</v>
      </c>
      <c r="AI85" s="164">
        <f>AK85/сред</f>
        <v>0</v>
      </c>
      <c r="AJ85" s="165"/>
      <c r="AK85" s="160">
        <f>SUM(G86:AG86)</f>
        <v>0</v>
      </c>
      <c r="AL85" s="161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59"/>
      <c r="B86" s="259"/>
      <c r="C86" s="259"/>
      <c r="D86" s="259"/>
      <c r="E86" s="260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58"/>
      <c r="AI86" s="164"/>
      <c r="AJ86" s="165"/>
      <c r="AK86" s="162"/>
      <c r="AL86" s="163"/>
      <c r="AM86" s="15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2" t="s">
        <v>332</v>
      </c>
      <c r="B87" s="192"/>
      <c r="C87" s="192"/>
      <c r="D87" s="192"/>
      <c r="E87" s="19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57">
        <v>613068</v>
      </c>
      <c r="AI87" s="164">
        <f>AK87/сред</f>
        <v>0</v>
      </c>
      <c r="AJ87" s="165"/>
      <c r="AK87" s="160">
        <f>SUM(G88:AG88)</f>
        <v>0</v>
      </c>
      <c r="AL87" s="161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2"/>
      <c r="B88" s="192"/>
      <c r="C88" s="192"/>
      <c r="D88" s="192"/>
      <c r="E88" s="19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58"/>
      <c r="AI88" s="164"/>
      <c r="AJ88" s="165"/>
      <c r="AK88" s="162"/>
      <c r="AL88" s="163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3">
        <v>1</v>
      </c>
      <c r="B89" s="263"/>
      <c r="C89" s="263"/>
      <c r="D89" s="263"/>
      <c r="E89" s="264"/>
      <c r="F89" s="198">
        <v>2</v>
      </c>
      <c r="G89" s="306">
        <v>3</v>
      </c>
      <c r="H89" s="265">
        <v>4</v>
      </c>
      <c r="I89" s="265">
        <v>5</v>
      </c>
      <c r="J89" s="265">
        <v>6</v>
      </c>
      <c r="K89" s="265">
        <v>7</v>
      </c>
      <c r="L89" s="265">
        <v>8</v>
      </c>
      <c r="M89" s="265">
        <v>9</v>
      </c>
      <c r="N89" s="267">
        <v>10</v>
      </c>
      <c r="O89" s="200">
        <v>11</v>
      </c>
      <c r="P89" s="265">
        <v>12</v>
      </c>
      <c r="Q89" s="265">
        <v>13</v>
      </c>
      <c r="R89" s="265">
        <v>14</v>
      </c>
      <c r="S89" s="265">
        <v>15</v>
      </c>
      <c r="T89" s="265">
        <v>16</v>
      </c>
      <c r="U89" s="265">
        <v>17</v>
      </c>
      <c r="V89" s="265">
        <v>18</v>
      </c>
      <c r="W89" s="265">
        <v>19</v>
      </c>
      <c r="X89" s="265">
        <v>20</v>
      </c>
      <c r="Y89" s="267">
        <v>21</v>
      </c>
      <c r="Z89" s="200">
        <v>22</v>
      </c>
      <c r="AA89" s="265">
        <v>23</v>
      </c>
      <c r="AB89" s="265">
        <v>24</v>
      </c>
      <c r="AC89" s="265">
        <v>25</v>
      </c>
      <c r="AD89" s="265">
        <v>26</v>
      </c>
      <c r="AE89" s="265">
        <v>27</v>
      </c>
      <c r="AF89" s="265">
        <v>28</v>
      </c>
      <c r="AG89" s="267">
        <v>29</v>
      </c>
      <c r="AH89" s="157"/>
      <c r="AI89" s="164"/>
      <c r="AJ89" s="165"/>
      <c r="AK89" s="160"/>
      <c r="AL89" s="161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3"/>
      <c r="B90" s="263"/>
      <c r="C90" s="263"/>
      <c r="D90" s="263"/>
      <c r="E90" s="264"/>
      <c r="F90" s="204"/>
      <c r="G90" s="307"/>
      <c r="H90" s="266"/>
      <c r="I90" s="266"/>
      <c r="J90" s="266"/>
      <c r="K90" s="266"/>
      <c r="L90" s="266"/>
      <c r="M90" s="266"/>
      <c r="N90" s="268"/>
      <c r="O90" s="206"/>
      <c r="P90" s="266"/>
      <c r="Q90" s="266"/>
      <c r="R90" s="266"/>
      <c r="S90" s="266"/>
      <c r="T90" s="266"/>
      <c r="U90" s="266"/>
      <c r="V90" s="266"/>
      <c r="W90" s="266"/>
      <c r="X90" s="266"/>
      <c r="Y90" s="268"/>
      <c r="Z90" s="206"/>
      <c r="AA90" s="266"/>
      <c r="AB90" s="266"/>
      <c r="AC90" s="266"/>
      <c r="AD90" s="266"/>
      <c r="AE90" s="266"/>
      <c r="AF90" s="266"/>
      <c r="AG90" s="268"/>
      <c r="AH90" s="158"/>
      <c r="AI90" s="164"/>
      <c r="AJ90" s="165"/>
      <c r="AK90" s="162"/>
      <c r="AL90" s="163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1" t="s">
        <v>0</v>
      </c>
      <c r="B91" s="261"/>
      <c r="C91" s="261"/>
      <c r="D91" s="261"/>
      <c r="E91" s="262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57">
        <v>613072</v>
      </c>
      <c r="AI91" s="269">
        <f>AK91/сред</f>
        <v>0</v>
      </c>
      <c r="AJ91" s="270"/>
      <c r="AK91" s="160">
        <f>SUM(G92:AG92)</f>
        <v>0</v>
      </c>
      <c r="AL91" s="161"/>
      <c r="AM91" s="15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59"/>
      <c r="B92" s="259"/>
      <c r="C92" s="259"/>
      <c r="D92" s="259"/>
      <c r="E92" s="260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58"/>
      <c r="AI92" s="164"/>
      <c r="AJ92" s="165"/>
      <c r="AK92" s="162"/>
      <c r="AL92" s="163"/>
      <c r="AM92" s="154"/>
      <c r="AN92" s="15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2" t="s">
        <v>351</v>
      </c>
      <c r="B93" s="192"/>
      <c r="C93" s="192"/>
      <c r="D93" s="192"/>
      <c r="E93" s="19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57"/>
      <c r="AI93" s="164">
        <f>AK93/сред</f>
        <v>0</v>
      </c>
      <c r="AJ93" s="165"/>
      <c r="AK93" s="160">
        <f>SUM(G94:AG94)</f>
        <v>0</v>
      </c>
      <c r="AL93" s="161"/>
      <c r="AM93" s="153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2"/>
      <c r="B94" s="192"/>
      <c r="C94" s="192"/>
      <c r="D94" s="192"/>
      <c r="E94" s="19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58"/>
      <c r="AI94" s="164"/>
      <c r="AJ94" s="165"/>
      <c r="AK94" s="162"/>
      <c r="AL94" s="163"/>
      <c r="AM94" s="154"/>
      <c r="AN94" s="15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1" t="s">
        <v>262</v>
      </c>
      <c r="B95" s="261"/>
      <c r="C95" s="261"/>
      <c r="D95" s="261"/>
      <c r="E95" s="262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57">
        <v>614001</v>
      </c>
      <c r="AI95" s="164">
        <f>AK95/сред</f>
        <v>0</v>
      </c>
      <c r="AJ95" s="165"/>
      <c r="AK95" s="160">
        <f>SUM(G96:AG96)</f>
        <v>0</v>
      </c>
      <c r="AL95" s="161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59"/>
      <c r="B96" s="259"/>
      <c r="C96" s="259"/>
      <c r="D96" s="259"/>
      <c r="E96" s="260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58"/>
      <c r="AI96" s="164"/>
      <c r="AJ96" s="165"/>
      <c r="AK96" s="162"/>
      <c r="AL96" s="163"/>
      <c r="AM96" s="154"/>
      <c r="AN96" s="15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2" t="s">
        <v>35</v>
      </c>
      <c r="B97" s="192"/>
      <c r="C97" s="192"/>
      <c r="D97" s="192"/>
      <c r="E97" s="193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20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15</v>
      </c>
      <c r="AF97" s="35">
        <f>VLOOKUP(ужин7,таб,33,FALSE)</f>
        <v>0</v>
      </c>
      <c r="AG97" s="80">
        <f>VLOOKUP(ужин8,таб,33,FALSE)</f>
        <v>0</v>
      </c>
      <c r="AH97" s="157">
        <v>614002</v>
      </c>
      <c r="AI97" s="164">
        <f>AK97/сред</f>
        <v>0.06999999999999999</v>
      </c>
      <c r="AJ97" s="165"/>
      <c r="AK97" s="160">
        <f>SUM(G98:AG98)</f>
        <v>1.96</v>
      </c>
      <c r="AL97" s="161"/>
      <c r="AM97" s="153">
        <f>IF(AK97=0,0,BW117)</f>
        <v>21</v>
      </c>
      <c r="AN97" s="155">
        <f>AK97*AM97</f>
        <v>41.16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2"/>
      <c r="B98" s="192"/>
      <c r="C98" s="192"/>
      <c r="D98" s="192"/>
      <c r="E98" s="193"/>
      <c r="F98" s="84" t="s">
        <v>197</v>
      </c>
      <c r="G98" s="92">
        <f aca="true" t="shared" si="107" ref="G98:N98">IF(G97=0,"",завтракл*G97/1000)</f>
        <v>0.28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0.56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0.14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0.56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0.42</v>
      </c>
      <c r="AF98" s="46">
        <f t="shared" si="109"/>
      </c>
      <c r="AG98" s="73">
        <f t="shared" si="109"/>
      </c>
      <c r="AH98" s="158"/>
      <c r="AI98" s="164"/>
      <c r="AJ98" s="165"/>
      <c r="AK98" s="162"/>
      <c r="AL98" s="163"/>
      <c r="AM98" s="154"/>
      <c r="AN98" s="15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1" t="s">
        <v>37</v>
      </c>
      <c r="B99" s="261"/>
      <c r="C99" s="261"/>
      <c r="D99" s="261"/>
      <c r="E99" s="262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57">
        <v>614018</v>
      </c>
      <c r="AI99" s="164">
        <f>AK99/сред</f>
        <v>0</v>
      </c>
      <c r="AJ99" s="165"/>
      <c r="AK99" s="160">
        <f>SUM(G100:AG100)</f>
        <v>0</v>
      </c>
      <c r="AL99" s="161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59"/>
      <c r="B100" s="259"/>
      <c r="C100" s="259"/>
      <c r="D100" s="259"/>
      <c r="E100" s="260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58"/>
      <c r="AI100" s="164"/>
      <c r="AJ100" s="165"/>
      <c r="AK100" s="162"/>
      <c r="AL100" s="163"/>
      <c r="AM100" s="154"/>
      <c r="AN100" s="15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2" t="s">
        <v>38</v>
      </c>
      <c r="B101" s="192"/>
      <c r="C101" s="192"/>
      <c r="D101" s="192"/>
      <c r="E101" s="19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57">
        <v>614024</v>
      </c>
      <c r="AI101" s="164">
        <f>AK101/сред</f>
        <v>0</v>
      </c>
      <c r="AJ101" s="165"/>
      <c r="AK101" s="160">
        <f>SUM(G102:AG102)</f>
        <v>0</v>
      </c>
      <c r="AL101" s="161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2"/>
      <c r="B102" s="192"/>
      <c r="C102" s="192"/>
      <c r="D102" s="192"/>
      <c r="E102" s="19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58"/>
      <c r="AI102" s="164"/>
      <c r="AJ102" s="165"/>
      <c r="AK102" s="162"/>
      <c r="AL102" s="163"/>
      <c r="AM102" s="154"/>
      <c r="AN102" s="15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1" t="s">
        <v>39</v>
      </c>
      <c r="B103" s="261"/>
      <c r="C103" s="261"/>
      <c r="D103" s="261"/>
      <c r="E103" s="262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57">
        <v>614044</v>
      </c>
      <c r="AI103" s="164">
        <f>AK103/сред</f>
        <v>0</v>
      </c>
      <c r="AJ103" s="165"/>
      <c r="AK103" s="160">
        <f>SUM(G104:AG104)</f>
        <v>0</v>
      </c>
      <c r="AL103" s="161"/>
      <c r="AM103" s="153">
        <f>IF(AK103=0,0,BZ117)</f>
        <v>0</v>
      </c>
      <c r="AN103" s="15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59"/>
      <c r="B104" s="259"/>
      <c r="C104" s="259"/>
      <c r="D104" s="259"/>
      <c r="E104" s="260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58"/>
      <c r="AI104" s="164"/>
      <c r="AJ104" s="165"/>
      <c r="AK104" s="162"/>
      <c r="AL104" s="163"/>
      <c r="AM104" s="154"/>
      <c r="AN104" s="15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2" t="s">
        <v>40</v>
      </c>
      <c r="B105" s="192"/>
      <c r="C105" s="192"/>
      <c r="D105" s="192"/>
      <c r="E105" s="19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57">
        <v>614074</v>
      </c>
      <c r="AI105" s="164">
        <f>AK105/сред</f>
        <v>0</v>
      </c>
      <c r="AJ105" s="165"/>
      <c r="AK105" s="160">
        <f>SUM(G106:AG106)</f>
        <v>0</v>
      </c>
      <c r="AL105" s="161"/>
      <c r="AM105" s="153">
        <f>IF(AK105=0,0,CA117)</f>
        <v>0</v>
      </c>
      <c r="AN105" s="155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2"/>
      <c r="B106" s="192"/>
      <c r="C106" s="192"/>
      <c r="D106" s="192"/>
      <c r="E106" s="19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58"/>
      <c r="AI106" s="164"/>
      <c r="AJ106" s="165"/>
      <c r="AK106" s="162"/>
      <c r="AL106" s="163"/>
      <c r="AM106" s="154"/>
      <c r="AN106" s="15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2" t="s">
        <v>41</v>
      </c>
      <c r="B107" s="192"/>
      <c r="C107" s="192"/>
      <c r="D107" s="192"/>
      <c r="E107" s="19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80">
        <f>VLOOKUP(ужин8,таб,38,FALSE)</f>
        <v>0</v>
      </c>
      <c r="AH107" s="157">
        <v>615027</v>
      </c>
      <c r="AI107" s="164">
        <f>AK107/сред</f>
        <v>0</v>
      </c>
      <c r="AJ107" s="165"/>
      <c r="AK107" s="160">
        <f>SUM(G108:AG108)</f>
        <v>0</v>
      </c>
      <c r="AL107" s="161"/>
      <c r="AM107" s="153">
        <f>IF(AK107=0,0,CB117)</f>
        <v>0</v>
      </c>
      <c r="AN107" s="155">
        <f>AK107*AM107</f>
        <v>0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2"/>
      <c r="B108" s="192"/>
      <c r="C108" s="192"/>
      <c r="D108" s="192"/>
      <c r="E108" s="19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3">
        <f t="shared" si="124"/>
      </c>
      <c r="AH108" s="158"/>
      <c r="AI108" s="164"/>
      <c r="AJ108" s="165"/>
      <c r="AK108" s="162"/>
      <c r="AL108" s="163"/>
      <c r="AM108" s="154"/>
      <c r="AN108" s="15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1" t="s">
        <v>241</v>
      </c>
      <c r="B109" s="261"/>
      <c r="C109" s="261"/>
      <c r="D109" s="261"/>
      <c r="E109" s="262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57">
        <v>615028</v>
      </c>
      <c r="AI109" s="164">
        <f>AK109/сред</f>
        <v>0</v>
      </c>
      <c r="AJ109" s="165"/>
      <c r="AK109" s="160">
        <f>SUM(G110:AG110)</f>
        <v>0</v>
      </c>
      <c r="AL109" s="161"/>
      <c r="AM109" s="153">
        <f>IF(AK109=0,0,CC117)</f>
        <v>0</v>
      </c>
      <c r="AN109" s="15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59"/>
      <c r="B110" s="259"/>
      <c r="C110" s="259"/>
      <c r="D110" s="259"/>
      <c r="E110" s="260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58"/>
      <c r="AI110" s="164"/>
      <c r="AJ110" s="165"/>
      <c r="AK110" s="162"/>
      <c r="AL110" s="163"/>
      <c r="AM110" s="154"/>
      <c r="AN110" s="15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2" t="s">
        <v>42</v>
      </c>
      <c r="B111" s="192"/>
      <c r="C111" s="192"/>
      <c r="D111" s="192"/>
      <c r="E111" s="19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200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57"/>
      <c r="AI111" s="164">
        <f>AK111/сред</f>
        <v>0.19999999999999998</v>
      </c>
      <c r="AJ111" s="165"/>
      <c r="AK111" s="160">
        <f>SUM(G112:AG112)</f>
        <v>5.6</v>
      </c>
      <c r="AL111" s="161"/>
      <c r="AM111" s="153">
        <f>IF(AK111=0,0,CD117)</f>
        <v>21.7</v>
      </c>
      <c r="AN111" s="155">
        <f>AK111*AM111</f>
        <v>121.51999999999998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2"/>
      <c r="B112" s="192"/>
      <c r="C112" s="192"/>
      <c r="D112" s="192"/>
      <c r="E112" s="19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  <v>5.6</v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58"/>
      <c r="AI112" s="164"/>
      <c r="AJ112" s="165"/>
      <c r="AK112" s="162"/>
      <c r="AL112" s="163"/>
      <c r="AM112" s="154"/>
      <c r="AN112" s="15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2" t="s">
        <v>43</v>
      </c>
      <c r="B113" s="192"/>
      <c r="C113" s="192"/>
      <c r="D113" s="192"/>
      <c r="E113" s="19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57"/>
      <c r="AI113" s="164">
        <f>AK113/сред</f>
        <v>0</v>
      </c>
      <c r="AJ113" s="165"/>
      <c r="AK113" s="160">
        <f>SUM(G114:AG114)</f>
        <v>0</v>
      </c>
      <c r="AL113" s="161"/>
      <c r="AM113" s="153">
        <f>IF(AK113=0,0,CE117)</f>
        <v>0</v>
      </c>
      <c r="AN113" s="15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59"/>
      <c r="B114" s="259"/>
      <c r="C114" s="259"/>
      <c r="D114" s="259"/>
      <c r="E114" s="260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58"/>
      <c r="AI114" s="164"/>
      <c r="AJ114" s="165"/>
      <c r="AK114" s="162"/>
      <c r="AL114" s="163"/>
      <c r="AM114" s="154"/>
      <c r="AN114" s="15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2" t="s">
        <v>44</v>
      </c>
      <c r="B115" s="192"/>
      <c r="C115" s="192"/>
      <c r="D115" s="192"/>
      <c r="E115" s="19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57">
        <v>615054</v>
      </c>
      <c r="AI115" s="164">
        <f>AK115/сред</f>
        <v>0.6</v>
      </c>
      <c r="AJ115" s="165"/>
      <c r="AK115" s="160">
        <f>SUM(G116:AG116)</f>
        <v>16.8</v>
      </c>
      <c r="AL115" s="161"/>
      <c r="AM115" s="153">
        <f>IF(AK115=0,0,CF117)</f>
        <v>16.8</v>
      </c>
      <c r="AN115" s="155">
        <f>AK115*AM115</f>
        <v>282.24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2"/>
      <c r="B116" s="192"/>
      <c r="C116" s="192"/>
      <c r="D116" s="192"/>
      <c r="E116" s="19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8.4</v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58"/>
      <c r="AI116" s="164"/>
      <c r="AJ116" s="165"/>
      <c r="AK116" s="162"/>
      <c r="AL116" s="163"/>
      <c r="AM116" s="154"/>
      <c r="AN116" s="15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1" t="s">
        <v>349</v>
      </c>
      <c r="B117" s="261"/>
      <c r="C117" s="261"/>
      <c r="D117" s="261"/>
      <c r="E117" s="262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57"/>
      <c r="AI117" s="164">
        <f>AK117/сред</f>
        <v>0</v>
      </c>
      <c r="AJ117" s="165"/>
      <c r="AK117" s="160">
        <f>SUM(G118:AG118)</f>
        <v>0</v>
      </c>
      <c r="AL117" s="161"/>
      <c r="AM117" s="153">
        <f>IF(AK117=0,0,DM117)</f>
        <v>0</v>
      </c>
      <c r="AN117" s="155">
        <f>AK117*AM117</f>
        <v>0</v>
      </c>
      <c r="AQ117" s="63" t="s">
        <v>218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59"/>
      <c r="B118" s="259"/>
      <c r="C118" s="259"/>
      <c r="D118" s="259"/>
      <c r="E118" s="260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58"/>
      <c r="AI118" s="164"/>
      <c r="AJ118" s="165"/>
      <c r="AK118" s="162"/>
      <c r="AL118" s="163"/>
      <c r="AM118" s="154"/>
      <c r="AN118" s="15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2" t="s">
        <v>292</v>
      </c>
      <c r="B119" s="192"/>
      <c r="C119" s="192"/>
      <c r="D119" s="192"/>
      <c r="E119" s="19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57"/>
      <c r="AI119" s="164">
        <f>AK119/сред</f>
        <v>0</v>
      </c>
      <c r="AJ119" s="165"/>
      <c r="AK119" s="160">
        <f>SUM(G120:AG120)</f>
        <v>0</v>
      </c>
      <c r="AL119" s="161"/>
      <c r="AM119" s="153">
        <f>IF(AK119=0,0,DN117)</f>
        <v>0</v>
      </c>
      <c r="AN119" s="15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2"/>
      <c r="B120" s="192"/>
      <c r="C120" s="192"/>
      <c r="D120" s="192"/>
      <c r="E120" s="19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58"/>
      <c r="AI120" s="164"/>
      <c r="AJ120" s="165"/>
      <c r="AK120" s="162"/>
      <c r="AL120" s="163"/>
      <c r="AM120" s="154"/>
      <c r="AN120" s="15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1" t="s">
        <v>360</v>
      </c>
      <c r="B121" s="261"/>
      <c r="C121" s="261"/>
      <c r="D121" s="261"/>
      <c r="E121" s="262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57"/>
      <c r="AI121" s="164">
        <f>AK121/сред</f>
        <v>0</v>
      </c>
      <c r="AJ121" s="165"/>
      <c r="AK121" s="160">
        <f>SUM(G122:AG122)</f>
        <v>0</v>
      </c>
      <c r="AL121" s="161"/>
      <c r="AM121" s="153">
        <f>IF(AK121=0,0,DO117)</f>
        <v>0</v>
      </c>
      <c r="AN121" s="15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59"/>
      <c r="B122" s="259"/>
      <c r="C122" s="259"/>
      <c r="D122" s="259"/>
      <c r="E122" s="260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58"/>
      <c r="AI122" s="164"/>
      <c r="AJ122" s="165"/>
      <c r="AK122" s="162"/>
      <c r="AL122" s="163"/>
      <c r="AM122" s="154"/>
      <c r="AN122" s="156"/>
      <c r="AQ122" s="61" t="s">
        <v>216</v>
      </c>
      <c r="CE122" s="97">
        <v>35</v>
      </c>
      <c r="DE122" s="61">
        <v>35</v>
      </c>
    </row>
    <row r="123" spans="1:43" ht="30.75" customHeight="1">
      <c r="A123" s="192" t="s">
        <v>253</v>
      </c>
      <c r="B123" s="192"/>
      <c r="C123" s="192"/>
      <c r="D123" s="192"/>
      <c r="E123" s="19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57"/>
      <c r="AI123" s="164">
        <f>AK123/сред</f>
        <v>0</v>
      </c>
      <c r="AJ123" s="165"/>
      <c r="AK123" s="160">
        <f>SUM(G124:AG124)</f>
        <v>0</v>
      </c>
      <c r="AL123" s="161"/>
      <c r="AM123" s="153">
        <f>IF(AK123=0,0,DP117)</f>
        <v>0</v>
      </c>
      <c r="AN123" s="155">
        <f>AK123*AM123</f>
        <v>0</v>
      </c>
      <c r="AQ123" s="61">
        <v>0</v>
      </c>
    </row>
    <row r="124" spans="1:109" ht="30.75" customHeight="1">
      <c r="A124" s="192"/>
      <c r="B124" s="192"/>
      <c r="C124" s="192"/>
      <c r="D124" s="192"/>
      <c r="E124" s="19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58"/>
      <c r="AI124" s="164"/>
      <c r="AJ124" s="165"/>
      <c r="AK124" s="162"/>
      <c r="AL124" s="163"/>
      <c r="AM124" s="154"/>
      <c r="AN124" s="15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1" t="s">
        <v>45</v>
      </c>
      <c r="B125" s="261"/>
      <c r="C125" s="261"/>
      <c r="D125" s="261"/>
      <c r="E125" s="262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144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57">
        <v>615078</v>
      </c>
      <c r="AI125" s="164">
        <f>AK125/сред</f>
        <v>0.47000000000000003</v>
      </c>
      <c r="AJ125" s="165"/>
      <c r="AK125" s="160">
        <f>SUM(G126:AG126)</f>
        <v>13.16</v>
      </c>
      <c r="AL125" s="161"/>
      <c r="AM125" s="153">
        <f>IF(AK125=0,0,CG117)</f>
        <v>13.1</v>
      </c>
      <c r="AN125" s="155">
        <f>AK125*AM125</f>
        <v>172.396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59"/>
      <c r="B126" s="259"/>
      <c r="C126" s="259"/>
      <c r="D126" s="259"/>
      <c r="E126" s="260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2.408</v>
      </c>
      <c r="P126" s="45">
        <f t="shared" si="150"/>
        <v>6.72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4.032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58"/>
      <c r="AI126" s="164"/>
      <c r="AJ126" s="165"/>
      <c r="AK126" s="162"/>
      <c r="AL126" s="163"/>
      <c r="AM126" s="154"/>
      <c r="AN126" s="15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2" t="s">
        <v>334</v>
      </c>
      <c r="B127" s="192"/>
      <c r="C127" s="192"/>
      <c r="D127" s="192"/>
      <c r="E127" s="19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96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57">
        <v>615079</v>
      </c>
      <c r="AI127" s="164">
        <f>AK127/сред</f>
        <v>0.136</v>
      </c>
      <c r="AJ127" s="165"/>
      <c r="AK127" s="160">
        <f>SUM(G128:AG128)</f>
        <v>3.8080000000000003</v>
      </c>
      <c r="AL127" s="161"/>
      <c r="AM127" s="153">
        <f>IF(AK127=0,0,CH117)</f>
        <v>4.25</v>
      </c>
      <c r="AN127" s="155">
        <f>AK127*AM127</f>
        <v>16.184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2"/>
      <c r="B128" s="192"/>
      <c r="C128" s="192"/>
      <c r="D128" s="192"/>
      <c r="E128" s="19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1.12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  <v>2.688</v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58"/>
      <c r="AI128" s="164"/>
      <c r="AJ128" s="165"/>
      <c r="AK128" s="162"/>
      <c r="AL128" s="163"/>
      <c r="AM128" s="154"/>
      <c r="AN128" s="15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1" t="s">
        <v>46</v>
      </c>
      <c r="B129" s="261"/>
      <c r="C129" s="261"/>
      <c r="D129" s="261"/>
      <c r="E129" s="262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25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57">
        <v>616062</v>
      </c>
      <c r="AI129" s="164">
        <f>AK129/сред</f>
        <v>0.039</v>
      </c>
      <c r="AJ129" s="165"/>
      <c r="AK129" s="160">
        <f>SUM(G130:AG130)</f>
        <v>1.092</v>
      </c>
      <c r="AL129" s="161"/>
      <c r="AM129" s="153">
        <f>IF(AK129=0,0,CI117)</f>
        <v>5.9</v>
      </c>
      <c r="AN129" s="155">
        <f>AK129*AM129</f>
        <v>6.442800000000001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59"/>
      <c r="B130" s="259"/>
      <c r="C130" s="259"/>
      <c r="D130" s="259"/>
      <c r="E130" s="260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0.392</v>
      </c>
      <c r="P130" s="45">
        <f t="shared" si="156"/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  <v>0.7</v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58"/>
      <c r="AI130" s="164"/>
      <c r="AJ130" s="165"/>
      <c r="AK130" s="162"/>
      <c r="AL130" s="163"/>
      <c r="AM130" s="154"/>
      <c r="AN130" s="15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2" t="s">
        <v>47</v>
      </c>
      <c r="B131" s="192"/>
      <c r="C131" s="192"/>
      <c r="D131" s="192"/>
      <c r="E131" s="19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80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57">
        <v>615084</v>
      </c>
      <c r="AI131" s="164">
        <f>AK131/сред</f>
        <v>0.1</v>
      </c>
      <c r="AJ131" s="165"/>
      <c r="AK131" s="160">
        <f>SUM(G132:AG132)</f>
        <v>2.8000000000000003</v>
      </c>
      <c r="AL131" s="161"/>
      <c r="AM131" s="153">
        <f>IF(AK131=0,0,CJ117)</f>
        <v>7.8</v>
      </c>
      <c r="AN131" s="155">
        <f>AK131*AM131</f>
        <v>21.84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2"/>
      <c r="B132" s="192"/>
      <c r="C132" s="192"/>
      <c r="D132" s="192"/>
      <c r="E132" s="19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0.56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  <v>2.24</v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58"/>
      <c r="AI132" s="164"/>
      <c r="AJ132" s="165"/>
      <c r="AK132" s="162"/>
      <c r="AL132" s="163"/>
      <c r="AM132" s="154"/>
      <c r="AN132" s="15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1" t="s">
        <v>336</v>
      </c>
      <c r="B133" s="261"/>
      <c r="C133" s="261"/>
      <c r="D133" s="261"/>
      <c r="E133" s="262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57">
        <v>615088</v>
      </c>
      <c r="AI133" s="164">
        <f>AK133/сред</f>
        <v>0</v>
      </c>
      <c r="AJ133" s="165"/>
      <c r="AK133" s="160">
        <f>SUM(G134:AG134)</f>
        <v>0</v>
      </c>
      <c r="AL133" s="161"/>
      <c r="AM133" s="153">
        <f>IF(AK133=0,0,CK117)</f>
        <v>0</v>
      </c>
      <c r="AN133" s="15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59"/>
      <c r="B134" s="259"/>
      <c r="C134" s="259"/>
      <c r="D134" s="259"/>
      <c r="E134" s="260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58"/>
      <c r="AI134" s="164"/>
      <c r="AJ134" s="165"/>
      <c r="AK134" s="162"/>
      <c r="AL134" s="163"/>
      <c r="AM134" s="154"/>
      <c r="AN134" s="15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0" t="s">
        <v>73</v>
      </c>
      <c r="B135" s="304"/>
      <c r="C135" s="304"/>
      <c r="D135" s="304"/>
      <c r="E135" s="304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57"/>
      <c r="AI135" s="164">
        <f>AK135/сред</f>
        <v>0.09999999999999999</v>
      </c>
      <c r="AJ135" s="165"/>
      <c r="AK135" s="160">
        <f>SUM(G136:AG136)</f>
        <v>2.8</v>
      </c>
      <c r="AL135" s="161"/>
      <c r="AM135" s="153">
        <f>IF(AK135=0,0,CL117)</f>
        <v>26.5</v>
      </c>
      <c r="AN135" s="155">
        <f>AK135*AM135</f>
        <v>74.19999999999999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2"/>
      <c r="B136" s="305"/>
      <c r="C136" s="305"/>
      <c r="D136" s="305"/>
      <c r="E136" s="305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2.8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58"/>
      <c r="AI136" s="164"/>
      <c r="AJ136" s="165"/>
      <c r="AK136" s="162"/>
      <c r="AL136" s="163"/>
      <c r="AM136" s="154"/>
      <c r="AN136" s="15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1" t="s">
        <v>48</v>
      </c>
      <c r="B137" s="261"/>
      <c r="C137" s="261"/>
      <c r="D137" s="261"/>
      <c r="E137" s="262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57">
        <v>615094</v>
      </c>
      <c r="AI137" s="164">
        <f>AK137/сред</f>
        <v>0.06</v>
      </c>
      <c r="AJ137" s="165"/>
      <c r="AK137" s="160">
        <f>SUM(G138:AG138)</f>
        <v>1.68</v>
      </c>
      <c r="AL137" s="161"/>
      <c r="AM137" s="153">
        <f>IF(AK137=0,0,CO117)</f>
        <v>6.8</v>
      </c>
      <c r="AN137" s="155">
        <f>AK137*AM137</f>
        <v>11.424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59"/>
      <c r="B138" s="259"/>
      <c r="C138" s="259"/>
      <c r="D138" s="259"/>
      <c r="E138" s="260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1.68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58"/>
      <c r="AI138" s="164"/>
      <c r="AJ138" s="165"/>
      <c r="AK138" s="162"/>
      <c r="AL138" s="163"/>
      <c r="AM138" s="154"/>
      <c r="AN138" s="15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5" t="s">
        <v>359</v>
      </c>
      <c r="B139" s="245"/>
      <c r="C139" s="245"/>
      <c r="D139" s="245"/>
      <c r="E139" s="24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57"/>
      <c r="AI139" s="164">
        <f>AK139/сред</f>
        <v>0</v>
      </c>
      <c r="AJ139" s="165"/>
      <c r="AK139" s="160">
        <f>SUM(G140:AG140)</f>
        <v>0</v>
      </c>
      <c r="AL139" s="161"/>
      <c r="AM139" s="153">
        <f>IF(AK139=0,0,CN117)</f>
        <v>0</v>
      </c>
      <c r="AN139" s="15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5"/>
      <c r="B140" s="245"/>
      <c r="C140" s="245"/>
      <c r="D140" s="245"/>
      <c r="E140" s="24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58"/>
      <c r="AI140" s="164"/>
      <c r="AJ140" s="165"/>
      <c r="AK140" s="162"/>
      <c r="AL140" s="163"/>
      <c r="AM140" s="154"/>
      <c r="AN140" s="156"/>
      <c r="AQ140" s="61" t="s">
        <v>252</v>
      </c>
      <c r="CK140">
        <v>100</v>
      </c>
      <c r="DE140" s="61">
        <v>100</v>
      </c>
    </row>
    <row r="141" spans="1:109" ht="30.75" customHeight="1">
      <c r="A141" s="261" t="s">
        <v>49</v>
      </c>
      <c r="B141" s="261"/>
      <c r="C141" s="261"/>
      <c r="D141" s="261"/>
      <c r="E141" s="262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2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57"/>
      <c r="AI141" s="164">
        <f>AK141/сред</f>
        <v>0.004</v>
      </c>
      <c r="AJ141" s="165"/>
      <c r="AK141" s="160">
        <f>SUM(G142:AG142)</f>
        <v>0.112</v>
      </c>
      <c r="AL141" s="161"/>
      <c r="AM141" s="153">
        <f>IF(AK141=0,0,CM117)</f>
        <v>52.8</v>
      </c>
      <c r="AN141" s="155">
        <f>AK141*AM141</f>
        <v>5.9136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59"/>
      <c r="B142" s="259"/>
      <c r="C142" s="259"/>
      <c r="D142" s="259"/>
      <c r="E142" s="260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0.056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  <v>0.056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58"/>
      <c r="AI142" s="164"/>
      <c r="AJ142" s="165"/>
      <c r="AK142" s="162"/>
      <c r="AL142" s="163"/>
      <c r="AM142" s="154"/>
      <c r="AN142" s="156"/>
      <c r="AQ142" s="61" t="s">
        <v>255</v>
      </c>
      <c r="AY142">
        <v>200</v>
      </c>
      <c r="DE142" s="61">
        <v>200</v>
      </c>
    </row>
    <row r="143" spans="1:109" ht="30.75" customHeight="1">
      <c r="A143" s="192" t="s">
        <v>82</v>
      </c>
      <c r="B143" s="192"/>
      <c r="C143" s="192"/>
      <c r="D143" s="192"/>
      <c r="E143" s="19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57"/>
      <c r="AI143" s="164">
        <f>AK143/сред</f>
        <v>0.09999999999999999</v>
      </c>
      <c r="AJ143" s="165"/>
      <c r="AK143" s="160">
        <f>SUM(G144:AG144)</f>
        <v>2.8</v>
      </c>
      <c r="AL143" s="161"/>
      <c r="AM143" s="153">
        <f>IF(AK143=0,0,DF117)</f>
        <v>26.5</v>
      </c>
      <c r="AN143" s="155">
        <f>AK143*AM143</f>
        <v>74.19999999999999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2"/>
      <c r="B144" s="192"/>
      <c r="C144" s="192"/>
      <c r="D144" s="192"/>
      <c r="E144" s="19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2.8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58"/>
      <c r="AI144" s="164"/>
      <c r="AJ144" s="165"/>
      <c r="AK144" s="162"/>
      <c r="AL144" s="163"/>
      <c r="AM144" s="154"/>
      <c r="AN144" s="15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1" t="s">
        <v>50</v>
      </c>
      <c r="B145" s="261"/>
      <c r="C145" s="261"/>
      <c r="D145" s="261"/>
      <c r="E145" s="262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57"/>
      <c r="AI145" s="164">
        <f>AK145/сред</f>
        <v>0</v>
      </c>
      <c r="AJ145" s="165"/>
      <c r="AK145" s="160">
        <f>SUM(G146:AG146)</f>
        <v>0</v>
      </c>
      <c r="AL145" s="161"/>
      <c r="AM145" s="153">
        <f>IF(AK145=0,0,CP117)</f>
        <v>0</v>
      </c>
      <c r="AN145" s="155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59"/>
      <c r="B146" s="259"/>
      <c r="C146" s="259"/>
      <c r="D146" s="259"/>
      <c r="E146" s="260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58"/>
      <c r="AI146" s="164"/>
      <c r="AJ146" s="165"/>
      <c r="AK146" s="162"/>
      <c r="AL146" s="163"/>
      <c r="AM146" s="154"/>
      <c r="AN146" s="156"/>
      <c r="AQ146" s="61" t="s">
        <v>259</v>
      </c>
      <c r="CT146">
        <v>65</v>
      </c>
      <c r="DE146" s="61">
        <v>65</v>
      </c>
    </row>
    <row r="147" spans="1:109" ht="30.75" customHeight="1">
      <c r="A147" s="192" t="s">
        <v>51</v>
      </c>
      <c r="B147" s="192"/>
      <c r="C147" s="192"/>
      <c r="D147" s="192"/>
      <c r="E147" s="19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14</v>
      </c>
      <c r="R147" s="35">
        <f>IF(обед4="хліб пшеничний",200,(VLOOKUP(обед4,таб,53,FALSE)))</f>
        <v>0</v>
      </c>
      <c r="S147" s="34">
        <v>186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57">
        <v>616001</v>
      </c>
      <c r="AI147" s="164">
        <f>AK147/сред</f>
        <v>0.45000000000000007</v>
      </c>
      <c r="AJ147" s="165"/>
      <c r="AK147" s="160">
        <f>SUM(G148:AG148)</f>
        <v>12.600000000000001</v>
      </c>
      <c r="AL147" s="161"/>
      <c r="AM147" s="153">
        <f>IF(AK147=0,0,CQ117)</f>
        <v>13.8</v>
      </c>
      <c r="AN147" s="155">
        <f>AK147*AM147</f>
        <v>173.88000000000002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2"/>
      <c r="B148" s="192"/>
      <c r="C148" s="192"/>
      <c r="D148" s="192"/>
      <c r="E148" s="19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0.392</v>
      </c>
      <c r="R148" s="46">
        <f t="shared" si="183"/>
      </c>
      <c r="S148" s="47">
        <f t="shared" si="183"/>
        <v>5.208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4.2</v>
      </c>
      <c r="AE148" s="47">
        <f t="shared" si="184"/>
      </c>
      <c r="AF148" s="46">
        <f t="shared" si="184"/>
      </c>
      <c r="AG148" s="73">
        <f t="shared" si="184"/>
      </c>
      <c r="AH148" s="158"/>
      <c r="AI148" s="164"/>
      <c r="AJ148" s="165"/>
      <c r="AK148" s="162"/>
      <c r="AL148" s="163"/>
      <c r="AM148" s="154"/>
      <c r="AN148" s="156"/>
      <c r="AQ148" s="61" t="s">
        <v>261</v>
      </c>
      <c r="DE148" s="61">
        <v>40</v>
      </c>
      <c r="DG148">
        <v>40</v>
      </c>
    </row>
    <row r="149" spans="1:109" ht="30.75" customHeight="1">
      <c r="A149" s="261" t="s">
        <v>52</v>
      </c>
      <c r="B149" s="261"/>
      <c r="C149" s="261"/>
      <c r="D149" s="261"/>
      <c r="E149" s="262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57">
        <v>616002</v>
      </c>
      <c r="AI149" s="164">
        <f>AK149/сред</f>
        <v>0</v>
      </c>
      <c r="AJ149" s="165"/>
      <c r="AK149" s="160">
        <f>SUM(G150:AG150)</f>
        <v>0</v>
      </c>
      <c r="AL149" s="161"/>
      <c r="AM149" s="153">
        <f>IF(AK149=0,0,CR117)</f>
        <v>0</v>
      </c>
      <c r="AN149" s="15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59"/>
      <c r="B150" s="259"/>
      <c r="C150" s="259"/>
      <c r="D150" s="259"/>
      <c r="E150" s="260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58"/>
      <c r="AI150" s="164"/>
      <c r="AJ150" s="165"/>
      <c r="AK150" s="162"/>
      <c r="AL150" s="163"/>
      <c r="AM150" s="154"/>
      <c r="AN150" s="15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5" t="s">
        <v>353</v>
      </c>
      <c r="B151" s="245"/>
      <c r="C151" s="245"/>
      <c r="D151" s="245"/>
      <c r="E151" s="24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57"/>
      <c r="AI151" s="273">
        <f>AK151/сред</f>
        <v>0</v>
      </c>
      <c r="AJ151" s="274"/>
      <c r="AK151" s="166">
        <f>SUM(G152:AG152)</f>
        <v>0</v>
      </c>
      <c r="AL151" s="167"/>
      <c r="AM151" s="153">
        <f>IF(AK151=0,0,CS117)</f>
        <v>0</v>
      </c>
      <c r="AN151" s="15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5"/>
      <c r="B152" s="245"/>
      <c r="C152" s="245"/>
      <c r="D152" s="245"/>
      <c r="E152" s="24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59"/>
      <c r="AI152" s="273"/>
      <c r="AJ152" s="274"/>
      <c r="AK152" s="168"/>
      <c r="AL152" s="169"/>
      <c r="AM152" s="154"/>
      <c r="AN152" s="15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1" t="s">
        <v>348</v>
      </c>
      <c r="B153" s="261"/>
      <c r="C153" s="261"/>
      <c r="D153" s="261"/>
      <c r="E153" s="262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57"/>
      <c r="AI153" s="164">
        <f>AK153/сред</f>
        <v>0</v>
      </c>
      <c r="AJ153" s="165"/>
      <c r="AK153" s="160">
        <f>SUM(G154:AG154)</f>
        <v>0</v>
      </c>
      <c r="AL153" s="161"/>
      <c r="AM153" s="153">
        <f>IF(AK153=0,0,CT117)</f>
        <v>0</v>
      </c>
      <c r="AN153" s="15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59"/>
      <c r="B154" s="259"/>
      <c r="C154" s="259"/>
      <c r="D154" s="259"/>
      <c r="E154" s="260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58"/>
      <c r="AI154" s="164"/>
      <c r="AJ154" s="165"/>
      <c r="AK154" s="162"/>
      <c r="AL154" s="163"/>
      <c r="AM154" s="154"/>
      <c r="AN154" s="15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2" t="s">
        <v>325</v>
      </c>
      <c r="B155" s="192"/>
      <c r="C155" s="192"/>
      <c r="D155" s="192"/>
      <c r="E155" s="19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59"/>
      <c r="AI155" s="164">
        <f>AK155/сред</f>
        <v>0</v>
      </c>
      <c r="AJ155" s="165"/>
      <c r="AK155" s="160">
        <f>SUM(G156:AG156)</f>
        <v>0</v>
      </c>
      <c r="AL155" s="161"/>
      <c r="AM155" s="153">
        <f>IF(AK155=0,0,CU117)</f>
        <v>0</v>
      </c>
      <c r="AN155" s="15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2"/>
      <c r="B156" s="192"/>
      <c r="C156" s="192"/>
      <c r="D156" s="192"/>
      <c r="E156" s="19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59"/>
      <c r="AI156" s="271"/>
      <c r="AJ156" s="272"/>
      <c r="AK156" s="162"/>
      <c r="AL156" s="163"/>
      <c r="AM156" s="154"/>
      <c r="AN156" s="15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1" t="s">
        <v>54</v>
      </c>
      <c r="B157" s="261"/>
      <c r="C157" s="261"/>
      <c r="D157" s="261"/>
      <c r="E157" s="262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57">
        <v>616015</v>
      </c>
      <c r="AI157" s="164">
        <f>AK157/сред</f>
        <v>0</v>
      </c>
      <c r="AJ157" s="165"/>
      <c r="AK157" s="160">
        <f>SUM(G158:AG158)</f>
        <v>0</v>
      </c>
      <c r="AL157" s="161"/>
      <c r="AM157" s="153">
        <f>IF(AK157=0,0,CV117)</f>
        <v>0</v>
      </c>
      <c r="AN157" s="15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59"/>
      <c r="B158" s="259"/>
      <c r="C158" s="259"/>
      <c r="D158" s="259"/>
      <c r="E158" s="260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58"/>
      <c r="AI158" s="164"/>
      <c r="AJ158" s="165"/>
      <c r="AK158" s="162"/>
      <c r="AL158" s="163"/>
      <c r="AM158" s="154"/>
      <c r="AN158" s="15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2" t="s">
        <v>53</v>
      </c>
      <c r="B159" s="192"/>
      <c r="C159" s="192"/>
      <c r="D159" s="192"/>
      <c r="E159" s="19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57"/>
      <c r="AI159" s="164">
        <f>AK159/сред</f>
        <v>0.002</v>
      </c>
      <c r="AJ159" s="165"/>
      <c r="AK159" s="160">
        <f>SUM(G160:AG160)</f>
        <v>0.056</v>
      </c>
      <c r="AL159" s="161"/>
      <c r="AM159" s="153">
        <f>IF(AK159=0,0,CW117)</f>
        <v>288</v>
      </c>
      <c r="AN159" s="155">
        <f>AK159*AM159</f>
        <v>16.128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2"/>
      <c r="B160" s="192"/>
      <c r="C160" s="192"/>
      <c r="D160" s="192"/>
      <c r="E160" s="19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0.056</v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58"/>
      <c r="AI160" s="164"/>
      <c r="AJ160" s="165"/>
      <c r="AK160" s="162"/>
      <c r="AL160" s="163"/>
      <c r="AM160" s="154"/>
      <c r="AN160" s="15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1" t="s">
        <v>2</v>
      </c>
      <c r="B161" s="261"/>
      <c r="C161" s="261"/>
      <c r="D161" s="261"/>
      <c r="E161" s="262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1</v>
      </c>
      <c r="AF161" s="38">
        <f>VLOOKUP(ужин7,таб,60,FALSE)</f>
        <v>0</v>
      </c>
      <c r="AG161" s="81">
        <f>VLOOKUP(ужин8,таб,60,FALSE)</f>
        <v>0</v>
      </c>
      <c r="AH161" s="157">
        <v>616022</v>
      </c>
      <c r="AI161" s="164">
        <f>AK161/сред</f>
        <v>0.001</v>
      </c>
      <c r="AJ161" s="165"/>
      <c r="AK161" s="160">
        <f>SUM(G162:AG162)</f>
        <v>0.028</v>
      </c>
      <c r="AL161" s="161"/>
      <c r="AM161" s="153">
        <f>IF(AK161=0,0,CX117)</f>
        <v>452</v>
      </c>
      <c r="AN161" s="155">
        <f>AK161*AM161</f>
        <v>12.656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59"/>
      <c r="B162" s="259"/>
      <c r="C162" s="259"/>
      <c r="D162" s="259"/>
      <c r="E162" s="260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  <v>0.028</v>
      </c>
      <c r="AF162" s="45">
        <f t="shared" si="205"/>
      </c>
      <c r="AG162" s="78">
        <f t="shared" si="205"/>
      </c>
      <c r="AH162" s="158"/>
      <c r="AI162" s="164"/>
      <c r="AJ162" s="165"/>
      <c r="AK162" s="162"/>
      <c r="AL162" s="163"/>
      <c r="AM162" s="154"/>
      <c r="AN162" s="15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2" t="s">
        <v>55</v>
      </c>
      <c r="B163" s="192"/>
      <c r="C163" s="192"/>
      <c r="D163" s="192"/>
      <c r="E163" s="19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57"/>
      <c r="AI163" s="164">
        <v>0.01</v>
      </c>
      <c r="AJ163" s="165"/>
      <c r="AK163" s="160">
        <f>AI163*сред</f>
        <v>0.28</v>
      </c>
      <c r="AL163" s="161"/>
      <c r="AM163" s="153">
        <f>IF(AK163=0,0,CY117)</f>
        <v>10.24</v>
      </c>
      <c r="AN163" s="155">
        <f>AK163*AM163</f>
        <v>2.8672000000000004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2"/>
      <c r="B164" s="192"/>
      <c r="C164" s="192"/>
      <c r="D164" s="192"/>
      <c r="E164" s="19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58"/>
      <c r="AI164" s="164"/>
      <c r="AJ164" s="165"/>
      <c r="AK164" s="162"/>
      <c r="AL164" s="163"/>
      <c r="AM164" s="154"/>
      <c r="AN164" s="15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1" t="s">
        <v>56</v>
      </c>
      <c r="B165" s="261"/>
      <c r="C165" s="261"/>
      <c r="D165" s="261"/>
      <c r="E165" s="262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57"/>
      <c r="AI165" s="164">
        <f>AK165/сред</f>
        <v>0</v>
      </c>
      <c r="AJ165" s="165"/>
      <c r="AK165" s="160">
        <f>SUM(G166:AG166)</f>
        <v>0</v>
      </c>
      <c r="AL165" s="161"/>
      <c r="AM165" s="153">
        <f>IF(AK165=0,0,CZ117)</f>
        <v>0</v>
      </c>
      <c r="AN165" s="15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59"/>
      <c r="B166" s="259"/>
      <c r="C166" s="259"/>
      <c r="D166" s="259"/>
      <c r="E166" s="260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58"/>
      <c r="AI166" s="164"/>
      <c r="AJ166" s="165"/>
      <c r="AK166" s="162"/>
      <c r="AL166" s="163"/>
      <c r="AM166" s="154"/>
      <c r="AN166" s="15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2" t="s">
        <v>57</v>
      </c>
      <c r="B167" s="192"/>
      <c r="C167" s="192"/>
      <c r="D167" s="192"/>
      <c r="E167" s="19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57"/>
      <c r="AI167" s="164">
        <f>AK167/сред</f>
        <v>0</v>
      </c>
      <c r="AJ167" s="165"/>
      <c r="AK167" s="160">
        <f>SUM(G168:AG168)</f>
        <v>0</v>
      </c>
      <c r="AL167" s="161"/>
      <c r="AM167" s="153">
        <f>IF(AK167=0,0,DA117)</f>
        <v>0</v>
      </c>
      <c r="AN167" s="15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2"/>
      <c r="B168" s="192"/>
      <c r="C168" s="192"/>
      <c r="D168" s="192"/>
      <c r="E168" s="19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58"/>
      <c r="AI168" s="164"/>
      <c r="AJ168" s="165"/>
      <c r="AK168" s="162"/>
      <c r="AL168" s="163"/>
      <c r="AM168" s="154"/>
      <c r="AN168" s="15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2" t="s">
        <v>58</v>
      </c>
      <c r="B169" s="192"/>
      <c r="C169" s="192"/>
      <c r="D169" s="192"/>
      <c r="E169" s="19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57"/>
      <c r="AI169" s="164">
        <f>AK169/сред</f>
        <v>0</v>
      </c>
      <c r="AJ169" s="165"/>
      <c r="AK169" s="160">
        <f>SUM(G170:AG170)</f>
        <v>0</v>
      </c>
      <c r="AL169" s="161"/>
      <c r="AM169" s="153">
        <f>IF(AK169=0,0,DB117)</f>
        <v>0</v>
      </c>
      <c r="AN169" s="15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2"/>
      <c r="B170" s="192"/>
      <c r="C170" s="192"/>
      <c r="D170" s="192"/>
      <c r="E170" s="19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58"/>
      <c r="AI170" s="164"/>
      <c r="AJ170" s="165"/>
      <c r="AK170" s="162"/>
      <c r="AL170" s="163"/>
      <c r="AM170" s="154"/>
      <c r="AN170" s="15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2" t="s">
        <v>59</v>
      </c>
      <c r="B171" s="192"/>
      <c r="C171" s="192"/>
      <c r="D171" s="192"/>
      <c r="E171" s="19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57"/>
      <c r="AI171" s="164">
        <f>AK171/сред</f>
        <v>0</v>
      </c>
      <c r="AJ171" s="165"/>
      <c r="AK171" s="160">
        <f>SUM(G172:AG172)</f>
        <v>0</v>
      </c>
      <c r="AL171" s="161"/>
      <c r="AM171" s="153">
        <f>IF(AK171=0,0,DC117)</f>
        <v>0</v>
      </c>
      <c r="AN171" s="15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2"/>
      <c r="B172" s="192"/>
      <c r="C172" s="192"/>
      <c r="D172" s="192"/>
      <c r="E172" s="19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58"/>
      <c r="AI172" s="164"/>
      <c r="AJ172" s="165"/>
      <c r="AK172" s="162"/>
      <c r="AL172" s="163"/>
      <c r="AM172" s="154"/>
      <c r="AN172" s="15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2" t="s">
        <v>153</v>
      </c>
      <c r="B173" s="192"/>
      <c r="C173" s="192"/>
      <c r="D173" s="192"/>
      <c r="E173" s="19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57"/>
      <c r="AI173" s="164">
        <f>AK173/сред</f>
        <v>0</v>
      </c>
      <c r="AJ173" s="165"/>
      <c r="AK173" s="160">
        <f>SUM(G174:AG174)</f>
        <v>0</v>
      </c>
      <c r="AL173" s="161"/>
      <c r="AM173" s="153">
        <f>IF(AK173=0,0,DH117)</f>
        <v>0</v>
      </c>
      <c r="AN173" s="15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2"/>
      <c r="B174" s="192"/>
      <c r="C174" s="192"/>
      <c r="D174" s="192"/>
      <c r="E174" s="19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58"/>
      <c r="AI174" s="164"/>
      <c r="AJ174" s="165"/>
      <c r="AK174" s="162"/>
      <c r="AL174" s="163"/>
      <c r="AM174" s="154"/>
      <c r="AN174" s="15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5" t="s">
        <v>154</v>
      </c>
      <c r="B175" s="245"/>
      <c r="C175" s="245"/>
      <c r="D175" s="245"/>
      <c r="E175" s="24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57"/>
      <c r="AI175" s="164"/>
      <c r="AJ175" s="165"/>
      <c r="AK175" s="160">
        <f>SUM(G176:AG176)</f>
        <v>0.112</v>
      </c>
      <c r="AL175" s="161"/>
      <c r="AM175" s="153">
        <f>IF(AK175=0,0,DI117)</f>
        <v>39</v>
      </c>
      <c r="AN175" s="155">
        <f>AK175*AM175</f>
        <v>4.368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47"/>
      <c r="B176" s="247"/>
      <c r="C176" s="247"/>
      <c r="D176" s="247"/>
      <c r="E176" s="248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0.056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  <v>0.056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58"/>
      <c r="AI176" s="164"/>
      <c r="AJ176" s="165"/>
      <c r="AK176" s="162"/>
      <c r="AL176" s="163"/>
      <c r="AM176" s="154"/>
      <c r="AN176" s="15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5" t="s">
        <v>318</v>
      </c>
      <c r="B177" s="245"/>
      <c r="C177" s="245"/>
      <c r="D177" s="245"/>
      <c r="E177" s="24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57"/>
      <c r="AI177" s="164">
        <f>AK177/сред</f>
        <v>0</v>
      </c>
      <c r="AJ177" s="165"/>
      <c r="AK177" s="160">
        <f>SUM(G178:AG178)</f>
        <v>0</v>
      </c>
      <c r="AL177" s="161"/>
      <c r="AM177" s="153">
        <f>IF(AK177=0,0,AW117)</f>
        <v>0</v>
      </c>
      <c r="AN177" s="15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5"/>
      <c r="B178" s="245"/>
      <c r="C178" s="245"/>
      <c r="D178" s="245"/>
      <c r="E178" s="24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58"/>
      <c r="AI178" s="164"/>
      <c r="AJ178" s="165"/>
      <c r="AK178" s="162"/>
      <c r="AL178" s="163"/>
      <c r="AM178" s="154"/>
      <c r="AN178" s="156"/>
      <c r="AQ178" s="61" t="s">
        <v>253</v>
      </c>
      <c r="DE178" s="61">
        <v>2</v>
      </c>
      <c r="DX178">
        <v>2</v>
      </c>
    </row>
    <row r="179" spans="1:121" ht="30.75" customHeight="1">
      <c r="A179" s="310" t="s">
        <v>316</v>
      </c>
      <c r="B179" s="311"/>
      <c r="C179" s="311"/>
      <c r="D179" s="311"/>
      <c r="E179" s="312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57"/>
      <c r="AI179" s="164">
        <f>AK179/сред</f>
        <v>0</v>
      </c>
      <c r="AJ179" s="165"/>
      <c r="AK179" s="160">
        <f>SUM(G180:AG180)</f>
        <v>0</v>
      </c>
      <c r="AL179" s="161"/>
      <c r="AM179" s="153">
        <f>IF(AK179=0,0,DQ117)</f>
        <v>0</v>
      </c>
      <c r="AN179" s="15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3"/>
      <c r="B180" s="314"/>
      <c r="C180" s="314"/>
      <c r="D180" s="314"/>
      <c r="E180" s="315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58"/>
      <c r="AI180" s="164"/>
      <c r="AJ180" s="165"/>
      <c r="AK180" s="162"/>
      <c r="AL180" s="163"/>
      <c r="AM180" s="154"/>
      <c r="AN180" s="15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58" t="s">
        <v>357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  <c r="T181" s="258"/>
      <c r="U181" s="258"/>
      <c r="V181" s="258"/>
      <c r="W181" s="308" t="s">
        <v>208</v>
      </c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60" t="s">
        <v>282</v>
      </c>
      <c r="AI181" s="60"/>
      <c r="AJ181" s="60"/>
      <c r="AK181" s="60"/>
      <c r="AL181" s="60"/>
      <c r="AM181" s="152">
        <f>SUM(AN25:AN178)</f>
        <v>2432.41936</v>
      </c>
      <c r="AN181" s="152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49" t="s">
        <v>209</v>
      </c>
      <c r="B183" s="250"/>
      <c r="C183" s="250"/>
      <c r="D183" s="251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2"/>
      <c r="B184" s="253"/>
      <c r="C184" s="253"/>
      <c r="D184" s="254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2"/>
      <c r="B185" s="253"/>
      <c r="C185" s="253"/>
      <c r="D185" s="254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2"/>
      <c r="B186" s="253"/>
      <c r="C186" s="253"/>
      <c r="D186" s="254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2"/>
      <c r="B187" s="253"/>
      <c r="C187" s="253"/>
      <c r="D187" s="254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2"/>
      <c r="B188" s="253"/>
      <c r="C188" s="253"/>
      <c r="D188" s="254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2"/>
      <c r="B189" s="253"/>
      <c r="C189" s="253"/>
      <c r="D189" s="254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2"/>
      <c r="B190" s="253"/>
      <c r="C190" s="253"/>
      <c r="D190" s="254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2"/>
      <c r="B191" s="253"/>
      <c r="C191" s="253"/>
      <c r="D191" s="254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2"/>
      <c r="B192" s="253"/>
      <c r="C192" s="253"/>
      <c r="D192" s="254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2"/>
      <c r="B193" s="253"/>
      <c r="C193" s="253"/>
      <c r="D193" s="254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2"/>
      <c r="B194" s="253"/>
      <c r="C194" s="253"/>
      <c r="D194" s="254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2"/>
      <c r="B195" s="253"/>
      <c r="C195" s="253"/>
      <c r="D195" s="254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2"/>
      <c r="B196" s="253"/>
      <c r="C196" s="253"/>
      <c r="D196" s="254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2"/>
      <c r="B197" s="253"/>
      <c r="C197" s="253"/>
      <c r="D197" s="254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2"/>
      <c r="B198" s="253"/>
      <c r="C198" s="253"/>
      <c r="D198" s="254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2"/>
      <c r="B199" s="253"/>
      <c r="C199" s="253"/>
      <c r="D199" s="254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2"/>
      <c r="B200" s="253"/>
      <c r="C200" s="253"/>
      <c r="D200" s="254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2"/>
      <c r="B201" s="253"/>
      <c r="C201" s="253"/>
      <c r="D201" s="254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2"/>
      <c r="B202" s="253"/>
      <c r="C202" s="253"/>
      <c r="D202" s="254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2"/>
      <c r="B203" s="253"/>
      <c r="C203" s="253"/>
      <c r="D203" s="254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2"/>
      <c r="B204" s="253"/>
      <c r="C204" s="253"/>
      <c r="D204" s="254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2"/>
      <c r="B205" s="253"/>
      <c r="C205" s="253"/>
      <c r="D205" s="254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2"/>
      <c r="B206" s="253"/>
      <c r="C206" s="253"/>
      <c r="D206" s="254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2"/>
      <c r="B207" s="253"/>
      <c r="C207" s="253"/>
      <c r="D207" s="254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2"/>
      <c r="B208" s="253"/>
      <c r="C208" s="253"/>
      <c r="D208" s="254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2"/>
      <c r="B209" s="253"/>
      <c r="C209" s="253"/>
      <c r="D209" s="254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2"/>
      <c r="B210" s="253"/>
      <c r="C210" s="253"/>
      <c r="D210" s="254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2"/>
      <c r="B211" s="253"/>
      <c r="C211" s="253"/>
      <c r="D211" s="254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2"/>
      <c r="B212" s="253"/>
      <c r="C212" s="253"/>
      <c r="D212" s="254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2"/>
      <c r="B213" s="253"/>
      <c r="C213" s="253"/>
      <c r="D213" s="254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5"/>
      <c r="B214" s="256"/>
      <c r="C214" s="256"/>
      <c r="D214" s="257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6" t="s">
        <v>210</v>
      </c>
      <c r="B222" s="237"/>
      <c r="C222" s="237"/>
      <c r="D222" s="238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39"/>
      <c r="B223" s="240"/>
      <c r="C223" s="240"/>
      <c r="D223" s="241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39"/>
      <c r="B224" s="240"/>
      <c r="C224" s="240"/>
      <c r="D224" s="241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39"/>
      <c r="B225" s="240"/>
      <c r="C225" s="240"/>
      <c r="D225" s="241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39"/>
      <c r="B226" s="240"/>
      <c r="C226" s="240"/>
      <c r="D226" s="241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39"/>
      <c r="B227" s="240"/>
      <c r="C227" s="240"/>
      <c r="D227" s="241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39"/>
      <c r="B228" s="240"/>
      <c r="C228" s="240"/>
      <c r="D228" s="241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39"/>
      <c r="B229" s="240"/>
      <c r="C229" s="240"/>
      <c r="D229" s="241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39"/>
      <c r="B230" s="240"/>
      <c r="C230" s="240"/>
      <c r="D230" s="241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39"/>
      <c r="B231" s="240"/>
      <c r="C231" s="240"/>
      <c r="D231" s="241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39"/>
      <c r="B232" s="240"/>
      <c r="C232" s="240"/>
      <c r="D232" s="241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39"/>
      <c r="B233" s="240"/>
      <c r="C233" s="240"/>
      <c r="D233" s="241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39"/>
      <c r="B234" s="240"/>
      <c r="C234" s="240"/>
      <c r="D234" s="241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39"/>
      <c r="B235" s="240"/>
      <c r="C235" s="240"/>
      <c r="D235" s="241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39"/>
      <c r="B236" s="240"/>
      <c r="C236" s="240"/>
      <c r="D236" s="241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39"/>
      <c r="B237" s="240"/>
      <c r="C237" s="240"/>
      <c r="D237" s="241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39"/>
      <c r="B238" s="240"/>
      <c r="C238" s="240"/>
      <c r="D238" s="241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39"/>
      <c r="B239" s="240"/>
      <c r="C239" s="240"/>
      <c r="D239" s="241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39"/>
      <c r="B240" s="240"/>
      <c r="C240" s="240"/>
      <c r="D240" s="241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39"/>
      <c r="B241" s="240"/>
      <c r="C241" s="240"/>
      <c r="D241" s="241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39"/>
      <c r="B242" s="240"/>
      <c r="C242" s="240"/>
      <c r="D242" s="241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39"/>
      <c r="B243" s="240"/>
      <c r="C243" s="240"/>
      <c r="D243" s="241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39"/>
      <c r="B244" s="240"/>
      <c r="C244" s="240"/>
      <c r="D244" s="241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39"/>
      <c r="B245" s="240"/>
      <c r="C245" s="240"/>
      <c r="D245" s="241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39"/>
      <c r="B246" s="240"/>
      <c r="C246" s="240"/>
      <c r="D246" s="241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39"/>
      <c r="B247" s="240"/>
      <c r="C247" s="240"/>
      <c r="D247" s="241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39"/>
      <c r="B248" s="240"/>
      <c r="C248" s="240"/>
      <c r="D248" s="241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39"/>
      <c r="B249" s="240"/>
      <c r="C249" s="240"/>
      <c r="D249" s="241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39"/>
      <c r="B250" s="240"/>
      <c r="C250" s="240"/>
      <c r="D250" s="241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39"/>
      <c r="B251" s="240"/>
      <c r="C251" s="240"/>
      <c r="D251" s="241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39"/>
      <c r="B252" s="240"/>
      <c r="C252" s="240"/>
      <c r="D252" s="241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39"/>
      <c r="B253" s="240"/>
      <c r="C253" s="240"/>
      <c r="D253" s="241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39"/>
      <c r="B254" s="240"/>
      <c r="C254" s="240"/>
      <c r="D254" s="241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39"/>
      <c r="B255" s="240"/>
      <c r="C255" s="240"/>
      <c r="D255" s="241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39"/>
      <c r="B256" s="240"/>
      <c r="C256" s="240"/>
      <c r="D256" s="241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2"/>
      <c r="B257" s="243"/>
      <c r="C257" s="243"/>
      <c r="D257" s="244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27" t="s">
        <v>211</v>
      </c>
      <c r="B263" s="228"/>
      <c r="C263" s="228"/>
      <c r="D263" s="229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0"/>
      <c r="B264" s="231"/>
      <c r="C264" s="231"/>
      <c r="D264" s="232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0"/>
      <c r="B265" s="231"/>
      <c r="C265" s="231"/>
      <c r="D265" s="232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0"/>
      <c r="B266" s="231"/>
      <c r="C266" s="231"/>
      <c r="D266" s="232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0"/>
      <c r="B267" s="231"/>
      <c r="C267" s="231"/>
      <c r="D267" s="232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0"/>
      <c r="B268" s="231"/>
      <c r="C268" s="231"/>
      <c r="D268" s="232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0"/>
      <c r="B269" s="231"/>
      <c r="C269" s="231"/>
      <c r="D269" s="232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0"/>
      <c r="B270" s="231"/>
      <c r="C270" s="231"/>
      <c r="D270" s="232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0"/>
      <c r="B271" s="231"/>
      <c r="C271" s="231"/>
      <c r="D271" s="232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0"/>
      <c r="B272" s="231"/>
      <c r="C272" s="231"/>
      <c r="D272" s="232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0"/>
      <c r="B273" s="231"/>
      <c r="C273" s="231"/>
      <c r="D273" s="232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0"/>
      <c r="B274" s="231"/>
      <c r="C274" s="231"/>
      <c r="D274" s="232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3"/>
      <c r="B275" s="234"/>
      <c r="C275" s="234"/>
      <c r="D275" s="235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27" t="s">
        <v>212</v>
      </c>
      <c r="B283" s="228"/>
      <c r="C283" s="228"/>
      <c r="D283" s="229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0"/>
      <c r="B284" s="231"/>
      <c r="C284" s="231"/>
      <c r="D284" s="232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0"/>
      <c r="B285" s="231"/>
      <c r="C285" s="231"/>
      <c r="D285" s="232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0"/>
      <c r="B286" s="231"/>
      <c r="C286" s="231"/>
      <c r="D286" s="232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0"/>
      <c r="B287" s="231"/>
      <c r="C287" s="231"/>
      <c r="D287" s="232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0"/>
      <c r="B288" s="231"/>
      <c r="C288" s="231"/>
      <c r="D288" s="232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0"/>
      <c r="B289" s="231"/>
      <c r="C289" s="231"/>
      <c r="D289" s="232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0"/>
      <c r="B290" s="231"/>
      <c r="C290" s="231"/>
      <c r="D290" s="232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0"/>
      <c r="B291" s="231"/>
      <c r="C291" s="231"/>
      <c r="D291" s="232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0"/>
      <c r="B292" s="231"/>
      <c r="C292" s="231"/>
      <c r="D292" s="232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0"/>
      <c r="B293" s="231"/>
      <c r="C293" s="231"/>
      <c r="D293" s="232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0"/>
      <c r="B294" s="231"/>
      <c r="C294" s="231"/>
      <c r="D294" s="232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0"/>
      <c r="B295" s="231"/>
      <c r="C295" s="231"/>
      <c r="D295" s="232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0"/>
      <c r="B296" s="231"/>
      <c r="C296" s="231"/>
      <c r="D296" s="232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0"/>
      <c r="B297" s="231"/>
      <c r="C297" s="231"/>
      <c r="D297" s="232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0"/>
      <c r="B298" s="231"/>
      <c r="C298" s="231"/>
      <c r="D298" s="232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0"/>
      <c r="B299" s="231"/>
      <c r="C299" s="231"/>
      <c r="D299" s="232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0"/>
      <c r="B300" s="231"/>
      <c r="C300" s="231"/>
      <c r="D300" s="232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0"/>
      <c r="B301" s="231"/>
      <c r="C301" s="231"/>
      <c r="D301" s="232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0"/>
      <c r="B302" s="231"/>
      <c r="C302" s="231"/>
      <c r="D302" s="232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0"/>
      <c r="B303" s="231"/>
      <c r="C303" s="231"/>
      <c r="D303" s="232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0"/>
      <c r="B304" s="231"/>
      <c r="C304" s="231"/>
      <c r="D304" s="232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0"/>
      <c r="B305" s="231"/>
      <c r="C305" s="231"/>
      <c r="D305" s="232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0"/>
      <c r="B306" s="231"/>
      <c r="C306" s="231"/>
      <c r="D306" s="232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0"/>
      <c r="B307" s="231"/>
      <c r="C307" s="231"/>
      <c r="D307" s="232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0"/>
      <c r="B308" s="231"/>
      <c r="C308" s="231"/>
      <c r="D308" s="232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0"/>
      <c r="B309" s="231"/>
      <c r="C309" s="231"/>
      <c r="D309" s="232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0"/>
      <c r="B310" s="231"/>
      <c r="C310" s="231"/>
      <c r="D310" s="232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0"/>
      <c r="B311" s="231"/>
      <c r="C311" s="231"/>
      <c r="D311" s="232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0"/>
      <c r="B312" s="231"/>
      <c r="C312" s="231"/>
      <c r="D312" s="232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0"/>
      <c r="B313" s="231"/>
      <c r="C313" s="231"/>
      <c r="D313" s="232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0"/>
      <c r="B314" s="231"/>
      <c r="C314" s="231"/>
      <c r="D314" s="232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3"/>
      <c r="B315" s="234"/>
      <c r="C315" s="234"/>
      <c r="D315" s="235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3"/>
      <c r="B403" s="303"/>
      <c r="C403" s="303"/>
      <c r="D403" s="303"/>
      <c r="E403" s="303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3"/>
      <c r="B404" s="303"/>
      <c r="C404" s="303"/>
      <c r="D404" s="303"/>
      <c r="E404" s="303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3"/>
      <c r="B405" s="303"/>
      <c r="C405" s="303"/>
      <c r="D405" s="303"/>
      <c r="E405" s="303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3"/>
      <c r="B406" s="303"/>
      <c r="C406" s="303"/>
      <c r="D406" s="303"/>
      <c r="E406" s="303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3"/>
      <c r="B407" s="303"/>
      <c r="C407" s="303"/>
      <c r="D407" s="303"/>
      <c r="E407" s="303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3"/>
      <c r="B408" s="303"/>
      <c r="C408" s="303"/>
      <c r="D408" s="303"/>
      <c r="E408" s="303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3"/>
      <c r="B409" s="303"/>
      <c r="C409" s="303"/>
      <c r="D409" s="303"/>
      <c r="E409" s="303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3"/>
      <c r="B410" s="303"/>
      <c r="C410" s="303"/>
      <c r="D410" s="303"/>
      <c r="E410" s="303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3"/>
      <c r="B411" s="303"/>
      <c r="C411" s="303"/>
      <c r="D411" s="303"/>
      <c r="E411" s="303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3"/>
      <c r="B412" s="303"/>
      <c r="C412" s="303"/>
      <c r="D412" s="303"/>
      <c r="E412" s="303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3"/>
      <c r="B413" s="303"/>
      <c r="C413" s="303"/>
      <c r="D413" s="303"/>
      <c r="E413" s="303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3"/>
      <c r="B414" s="303"/>
      <c r="C414" s="303"/>
      <c r="D414" s="303"/>
      <c r="E414" s="303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3"/>
      <c r="B415" s="303"/>
      <c r="C415" s="303"/>
      <c r="D415" s="303"/>
      <c r="E415" s="303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3"/>
      <c r="B416" s="303"/>
      <c r="C416" s="303"/>
      <c r="D416" s="303"/>
      <c r="E416" s="303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3"/>
      <c r="B417" s="303"/>
      <c r="C417" s="303"/>
      <c r="D417" s="303"/>
      <c r="E417" s="303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3"/>
      <c r="B418" s="303"/>
      <c r="C418" s="303"/>
      <c r="D418" s="303"/>
      <c r="E418" s="303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3"/>
      <c r="B419" s="303"/>
      <c r="C419" s="303"/>
      <c r="D419" s="303"/>
      <c r="E419" s="303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3"/>
      <c r="B420" s="303"/>
      <c r="C420" s="303"/>
      <c r="D420" s="303"/>
      <c r="E420" s="303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3"/>
      <c r="B421" s="303"/>
      <c r="C421" s="303"/>
      <c r="D421" s="303"/>
      <c r="E421" s="303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3"/>
      <c r="B422" s="303"/>
      <c r="C422" s="303"/>
      <c r="D422" s="303"/>
      <c r="E422" s="303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3"/>
      <c r="B423" s="303"/>
      <c r="C423" s="303"/>
      <c r="D423" s="303"/>
      <c r="E423" s="303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3"/>
      <c r="B424" s="303"/>
      <c r="C424" s="303"/>
      <c r="D424" s="303"/>
      <c r="E424" s="303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3"/>
      <c r="B425" s="303"/>
      <c r="C425" s="303"/>
      <c r="D425" s="303"/>
      <c r="E425" s="303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3"/>
      <c r="B426" s="303"/>
      <c r="C426" s="303"/>
      <c r="D426" s="303"/>
      <c r="E426" s="303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3"/>
      <c r="B427" s="303"/>
      <c r="C427" s="303"/>
      <c r="D427" s="303"/>
      <c r="E427" s="303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3"/>
      <c r="B428" s="303"/>
      <c r="C428" s="303"/>
      <c r="D428" s="303"/>
      <c r="E428" s="303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3"/>
      <c r="B429" s="303"/>
      <c r="C429" s="303"/>
      <c r="D429" s="303"/>
      <c r="E429" s="303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3"/>
      <c r="B430" s="303"/>
      <c r="C430" s="303"/>
      <c r="D430" s="303"/>
      <c r="E430" s="303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3"/>
      <c r="B431" s="303"/>
      <c r="C431" s="303"/>
      <c r="D431" s="303"/>
      <c r="E431" s="303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3"/>
      <c r="B432" s="303"/>
      <c r="C432" s="303"/>
      <c r="D432" s="303"/>
      <c r="E432" s="303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3"/>
      <c r="B433" s="303"/>
      <c r="C433" s="303"/>
      <c r="D433" s="303"/>
      <c r="E433" s="303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3"/>
      <c r="B434" s="303"/>
      <c r="C434" s="303"/>
      <c r="D434" s="303"/>
      <c r="E434" s="303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3"/>
      <c r="B435" s="303"/>
      <c r="C435" s="303"/>
      <c r="D435" s="303"/>
      <c r="E435" s="303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3"/>
      <c r="B436" s="303"/>
      <c r="C436" s="303"/>
      <c r="D436" s="303"/>
      <c r="E436" s="303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3"/>
      <c r="B437" s="303"/>
      <c r="C437" s="303"/>
      <c r="D437" s="303"/>
      <c r="E437" s="303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3"/>
      <c r="B438" s="303"/>
      <c r="C438" s="303"/>
      <c r="D438" s="303"/>
      <c r="E438" s="303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3"/>
      <c r="B439" s="303"/>
      <c r="C439" s="303"/>
      <c r="D439" s="303"/>
      <c r="E439" s="303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3"/>
      <c r="B440" s="303"/>
      <c r="C440" s="303"/>
      <c r="D440" s="303"/>
      <c r="E440" s="303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3"/>
      <c r="B441" s="303"/>
      <c r="C441" s="303"/>
      <c r="D441" s="303"/>
      <c r="E441" s="303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3"/>
      <c r="B442" s="303"/>
      <c r="C442" s="303"/>
      <c r="D442" s="303"/>
      <c r="E442" s="303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3"/>
      <c r="B443" s="303"/>
      <c r="C443" s="303"/>
      <c r="D443" s="303"/>
      <c r="E443" s="303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3"/>
      <c r="B444" s="303"/>
      <c r="C444" s="303"/>
      <c r="D444" s="303"/>
      <c r="E444" s="303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6"/>
      <c r="B445" s="316"/>
      <c r="C445" s="316"/>
      <c r="D445" s="316"/>
      <c r="E445" s="317"/>
    </row>
    <row r="446" spans="1:5" ht="12.75">
      <c r="A446" s="245"/>
      <c r="B446" s="245"/>
      <c r="C446" s="245"/>
      <c r="D446" s="245"/>
      <c r="E446" s="246"/>
    </row>
    <row r="447" spans="1:5" ht="12.75">
      <c r="A447" s="245"/>
      <c r="B447" s="245"/>
      <c r="C447" s="245"/>
      <c r="D447" s="245"/>
      <c r="E447" s="246"/>
    </row>
    <row r="448" spans="1:5" ht="12.75">
      <c r="A448" s="245"/>
      <c r="B448" s="245"/>
      <c r="C448" s="245"/>
      <c r="D448" s="245"/>
      <c r="E448" s="246"/>
    </row>
    <row r="449" spans="1:5" ht="12.75">
      <c r="A449" s="245"/>
      <c r="B449" s="245"/>
      <c r="C449" s="245"/>
      <c r="D449" s="245"/>
      <c r="E449" s="246"/>
    </row>
    <row r="450" spans="1:5" ht="12.75">
      <c r="A450" s="245"/>
      <c r="B450" s="245"/>
      <c r="C450" s="245"/>
      <c r="D450" s="245"/>
      <c r="E450" s="246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2021-02-12T06:24:55Z</cp:lastPrinted>
  <dcterms:created xsi:type="dcterms:W3CDTF">1996-10-08T23:32:33Z</dcterms:created>
  <dcterms:modified xsi:type="dcterms:W3CDTF">2021-02-15T07:11:39Z</dcterms:modified>
  <cp:category/>
  <cp:version/>
  <cp:contentType/>
  <cp:contentStatus/>
</cp:coreProperties>
</file>